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2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'BRPL'!$A$1:$S$210</definedName>
    <definedName name="_xlnm.Print_Area" localSheetId="1">'BYPL'!$A$1:$Q$175</definedName>
    <definedName name="_xlnm.Print_Area" localSheetId="8">'FINAL EX. SUMMARY'!$A$1:$Q$41</definedName>
    <definedName name="_xlnm.Print_Area" localSheetId="4">'MES'!$A$1:$Q$54</definedName>
    <definedName name="_xlnm.Print_Area" localSheetId="0">'NDPL'!$A$1:$Q$176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<sst xmlns="http://schemas.openxmlformats.org/spreadsheetml/2006/main" count="1708" uniqueCount="483">
  <si>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</si>
  <si>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</si>
  <si>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</si>
  <si>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</si>
  <si>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</si>
  <si>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</si>
  <si>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</si>
  <si>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</si>
  <si>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</si>
  <si>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</si>
  <si>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</si>
  <si>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</si>
  <si>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</si>
  <si>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</si>
  <si>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</si>
  <si>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</si>
  <si>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</si>
  <si>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</si>
  <si>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</si>
  <si>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</si>
  <si>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</si>
  <si>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</si>
  <si>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</si>
  <si>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</si>
  <si>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</si>
  <si>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</si>
  <si>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</si>
  <si>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</si>
  <si>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</si>
  <si>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</si>
  <si>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</si>
  <si>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</si>
  <si>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</si>
  <si>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</si>
  <si>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</si>
  <si>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</si>
  <si>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</si>
  <si>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</si>
  <si>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</si>
  <si>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</si>
  <si>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</si>
  <si>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</si>
  <si>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</si>
  <si>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</si>
  <si>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</si>
  <si>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</si>
  <si>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</si>
  <si>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</si>
  <si>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</si>
  <si>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</si>
  <si>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</si>
  <si>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</si>
  <si>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</si>
  <si>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</si>
  <si>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</si>
  <si>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</si>
  <si>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</si>
  <si>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</si>
  <si>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</si>
  <si>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</si>
  <si>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</si>
  <si>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</si>
  <si>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</si>
  <si>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</si>
  <si>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</si>
  <si>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</si>
  <si>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</si>
  <si>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</si>
  <si>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</si>
  <si>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</si>
  <si>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</si>
  <si>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</si>
  <si>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</si>
  <si>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</si>
  <si>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</si>
  <si>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</si>
  <si>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</si>
  <si>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</si>
  <si>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</si>
  <si>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</si>
  <si>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</si>
  <si>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</si>
  <si>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</si>
  <si>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</si>
  <si>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</si>
  <si>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</si>
  <si>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</si>
  <si>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</si>
  <si>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</si>
  <si>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</si>
  <si>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</si>
  <si>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</si>
  <si>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</si>
  <si>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</si>
  <si>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</si>
  <si>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</si>
  <si>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</si>
  <si>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</si>
  <si>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</si>
  <si>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</si>
  <si>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</si>
  <si>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</si>
  <si>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</si>
  <si>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</si>
  <si>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</si>
  <si>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</si>
  <si>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</si>
  <si>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</si>
  <si>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</si>
  <si>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</si>
  <si>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</si>
  <si>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</si>
  <si>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</si>
  <si>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</si>
  <si>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</si>
  <si>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</si>
  <si>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</si>
  <si>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</si>
  <si>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</si>
  <si>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</si>
  <si>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</si>
  <si>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</si>
  <si>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</si>
  <si>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</si>
  <si>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</si>
  <si>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</si>
  <si>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</si>
  <si>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</si>
  <si>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</si>
  <si>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</si>
  <si>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</si>
  <si>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</si>
  <si>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</si>
  <si>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</si>
  <si>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</si>
  <si>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</si>
  <si>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</si>
  <si>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</si>
  <si>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</si>
  <si>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</si>
  <si>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</si>
  <si>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</si>
  <si>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</si>
  <si>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</si>
  <si>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</si>
  <si>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</si>
  <si>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</si>
  <si>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</si>
  <si>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</si>
  <si>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</si>
  <si>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</si>
  <si>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</si>
  <si>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</si>
  <si>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</si>
  <si>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</si>
  <si>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</si>
  <si>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</si>
  <si>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</si>
  <si>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</si>
  <si>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</si>
  <si>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</si>
  <si>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</si>
  <si>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</si>
  <si>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</si>
  <si>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</si>
  <si>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</si>
  <si>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</si>
  <si>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</si>
  <si>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</si>
  <si>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</si>
  <si>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</si>
  <si>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</si>
  <si>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</si>
  <si>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</si>
  <si>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</si>
  <si>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</si>
  <si>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</si>
  <si>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</si>
  <si>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</si>
  <si>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</si>
  <si>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</si>
  <si>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</si>
  <si>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</si>
  <si>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</si>
  <si>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</si>
  <si>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</si>
  <si>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</si>
  <si>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</si>
  <si>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</si>
  <si>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</si>
  <si>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</si>
  <si>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</si>
  <si>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</si>
  <si>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</si>
  <si>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</si>
  <si>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</si>
  <si>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</si>
  <si>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</si>
  <si>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</si>
  <si>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</si>
  <si>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</si>
  <si>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</si>
  <si>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</si>
  <si>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</si>
  <si>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</si>
  <si>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</si>
  <si>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</si>
  <si>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</si>
  <si>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</si>
  <si>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</si>
  <si>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</si>
  <si>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</si>
  <si>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</si>
  <si>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</si>
  <si>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</si>
  <si>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</si>
  <si>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</si>
  <si>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</si>
  <si>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</si>
  <si>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</si>
  <si>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</si>
  <si>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</si>
  <si>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</si>
  <si>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</si>
  <si>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</si>
  <si>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</si>
  <si>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</si>
  <si>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</si>
  <si>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</si>
  <si>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</si>
  <si>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</si>
  <si>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</si>
  <si>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</si>
  <si>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</si>
  <si>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</si>
  <si>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</si>
  <si>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</si>
  <si>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</si>
  <si>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</si>
  <si>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</si>
  <si>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</si>
  <si>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</si>
  <si>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</si>
  <si>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</si>
  <si>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</si>
  <si>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</si>
  <si>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</si>
  <si>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</si>
  <si>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</si>
  <si>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</si>
  <si>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</si>
  <si>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</si>
  <si>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</si>
  <si>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</si>
  <si>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</si>
  <si>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</si>
  <si>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</si>
  <si>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</si>
  <si>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</si>
  <si>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</si>
  <si>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</si>
  <si>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</si>
  <si>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</si>
  <si>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</si>
  <si>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</si>
  <si>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</si>
  <si>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</si>
  <si>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</si>
  <si>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</si>
  <si>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</si>
  <si>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</si>
  <si>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</si>
  <si>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</si>
  <si>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</si>
  <si>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</si>
  <si>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</si>
  <si>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</si>
  <si>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</si>
  <si>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</si>
  <si>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</si>
  <si>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</si>
  <si>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</si>
  <si>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</si>
  <si>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</si>
  <si>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</si>
  <si>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</si>
  <si>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</si>
  <si>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</si>
  <si>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</si>
  <si>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</si>
  <si>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</si>
  <si>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</si>
  <si>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</si>
  <si>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</si>
  <si>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</si>
  <si>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</si>
  <si>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</si>
  <si>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</si>
  <si>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</si>
  <si>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</si>
  <si>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</si>
  <si>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</si>
  <si>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</si>
  <si>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</si>
  <si>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</si>
  <si>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</si>
  <si>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</si>
  <si>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</si>
  <si>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</si>
  <si>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</si>
  <si>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</si>
  <si>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</si>
  <si>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</si>
  <si>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</si>
  <si>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</si>
  <si>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</si>
  <si>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</si>
  <si>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</si>
  <si>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</si>
  <si>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</si>
  <si>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</si>
  <si>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</si>
  <si>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</si>
  <si>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</si>
  <si>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</si>
  <si>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</si>
  <si>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</si>
  <si>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</si>
  <si>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</si>
  <si>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</si>
  <si>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</si>
  <si>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</si>
  <si>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</si>
  <si>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</si>
  <si>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</si>
  <si>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</si>
  <si>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</si>
  <si>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</si>
  <si>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</si>
  <si>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</si>
  <si>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</si>
  <si>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</si>
  <si>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</si>
  <si>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</si>
  <si>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</si>
  <si>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</si>
  <si>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</si>
  <si>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</si>
  <si>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</si>
  <si>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</si>
  <si>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</si>
  <si>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</si>
  <si>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</si>
  <si>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</si>
  <si>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</si>
  <si>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</si>
  <si>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</si>
  <si>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</si>
  <si>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</si>
  <si>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</si>
  <si>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</si>
  <si>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</si>
  <si>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</si>
  <si>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</si>
  <si>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</si>
  <si>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</si>
  <si>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</si>
  <si>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</si>
  <si>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</si>
  <si>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</si>
  <si>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</si>
  <si>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</si>
  <si>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</si>
  <si>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</si>
  <si>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</si>
  <si>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</si>
  <si>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</si>
  <si>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</si>
  <si>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</si>
  <si>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</si>
  <si>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</si>
  <si>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</si>
  <si>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</si>
  <si>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</si>
  <si>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</si>
  <si>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</si>
  <si>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</si>
  <si>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</si>
  <si>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</si>
  <si>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</si>
  <si>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</si>
  <si>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</si>
  <si>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</si>
  <si>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</si>
  <si>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</si>
  <si>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</si>
  <si>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</si>
  <si>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</si>
  <si>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</si>
  <si>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</si>
  <si>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</si>
  <si>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</si>
  <si>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</si>
  <si>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</si>
  <si>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</si>
  <si>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</si>
  <si>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</si>
  <si>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</si>
  <si>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</si>
  <si>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</si>
  <si>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</si>
  <si>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</si>
  <si>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</si>
  <si>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</si>
  <si>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</si>
  <si>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</si>
  <si>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</si>
  <si>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</si>
  <si>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</si>
  <si>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</si>
  <si>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</si>
  <si>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</si>
  <si>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</si>
  <si>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</si>
  <si>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</si>
  <si>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</si>
  <si>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</si>
  <si>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</si>
  <si>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</si>
  <si>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</si>
  <si>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</si>
  <si>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</si>
  <si>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</si>
  <si>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</si>
  <si>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</si>
  <si>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</si>
  <si>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</si>
  <si>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</si>
  <si>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</si>
  <si>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</si>
  <si>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</si>
  <si>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</si>
  <si>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</si>
  <si>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</si>
  <si>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</si>
  <si>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</si>
  <si>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</si>
  <si>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</si>
  <si>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</si>
  <si>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</si>
  <si>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</si>
  <si>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</si>
  <si>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</si>
  <si>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</si>
  <si>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</si>
  <si>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</si>
  <si>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</si>
  <si>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</si>
  <si>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</si>
  <si>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</si>
  <si>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w..e.f 22/3/19</t>
  </si>
  <si>
    <t>w.e.f 11/04/19</t>
  </si>
  <si>
    <t>JUNE-2019</t>
  </si>
  <si>
    <t>FINAL READING 30/06/2019</t>
  </si>
  <si>
    <t>INTIAL READING 01/06/2019</t>
  </si>
  <si>
    <t xml:space="preserve">                           PERIOD 1st JUNE-2019 TO 30th JUNE-2019</t>
  </si>
  <si>
    <t>w.e.f 19/06</t>
  </si>
  <si>
    <t>TOTAL ENERGY TO Northern Railway</t>
  </si>
  <si>
    <t>MSW BAWANA</t>
  </si>
  <si>
    <t>E.Delhi Waste GZP</t>
  </si>
  <si>
    <t>I/C from R.Valley at kidwai ngr</t>
  </si>
  <si>
    <t>w.e.f 18/06</t>
  </si>
  <si>
    <t>main mtr data till 24/06</t>
  </si>
  <si>
    <t>Chack Meter data</t>
  </si>
  <si>
    <t>Check Mtr data'</t>
  </si>
  <si>
    <t>Meter Faulty</t>
  </si>
  <si>
    <t>Assessment</t>
  </si>
  <si>
    <t>from01/06 till 07/06</t>
  </si>
  <si>
    <t>from 07/06 till 13/06</t>
  </si>
  <si>
    <t>13/06 onwards</t>
  </si>
  <si>
    <t>Note :Sharing taken from wk-14 abt bill 2019-20</t>
  </si>
  <si>
    <t>Assessment for April &amp; May 2019</t>
  </si>
  <si>
    <t>Check Mtr data 28/05 to 30/05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</si>
</sst>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.0000"/>
    <numFmt numFmtId="187" formatCode="0.000"/>
    <numFmt numFmtId="188" formatCode="0.0"/>
    <numFmt numFmtId="189" formatCode="0.00000"/>
    <numFmt numFmtId="190" formatCode="0.0000000"/>
    <numFmt numFmtId="191" formatCode="0.000000"/>
    <numFmt numFmtId="192" formatCode="0_);\(0\)"/>
    <numFmt numFmtId="193" formatCode="[$-409]h:mm:ss\ AM/PM"/>
    <numFmt numFmtId="194" formatCode="[$-409]dddd\,\ mmmm\ dd\,\ yyyy"/>
    <numFmt numFmtId="195" formatCode="0.000_);\(0.000\)"/>
  </numFmts>
  <fonts count="10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29" borderId="1" applyNumberFormat="0" applyAlignment="0" applyProtection="0"/>
    <xf numFmtId="0" fontId="101" fillId="0" borderId="6" applyNumberFormat="0" applyFill="0" applyAlignment="0" applyProtection="0"/>
    <xf numFmtId="0" fontId="102" fillId="30" borderId="0" applyNumberFormat="0" applyBorder="0" applyAlignment="0" applyProtection="0"/>
    <xf numFmtId="0" fontId="0" fillId="31" borderId="7" applyNumberFormat="0" applyFont="0" applyAlignment="0" applyProtection="0"/>
    <xf numFmtId="0" fontId="103" fillId="26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6" fontId="4" fillId="0" borderId="20" xfId="0" applyNumberFormat="1" applyFont="1" applyFill="1" applyBorder="1" applyAlignment="1">
      <alignment/>
    </xf>
    <xf numFmtId="186" fontId="4" fillId="0" borderId="12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6" fontId="2" fillId="0" borderId="0" xfId="0" applyNumberFormat="1" applyFont="1" applyFill="1" applyAlignment="1">
      <alignment horizontal="center"/>
    </xf>
    <xf numFmtId="18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7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6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6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6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6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6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6" fontId="28" fillId="0" borderId="0" xfId="0" applyNumberFormat="1" applyFont="1" applyBorder="1" applyAlignment="1">
      <alignment/>
    </xf>
    <xf numFmtId="186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6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6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6" fontId="21" fillId="0" borderId="20" xfId="0" applyNumberFormat="1" applyFont="1" applyFill="1" applyBorder="1" applyAlignment="1">
      <alignment/>
    </xf>
    <xf numFmtId="186" fontId="21" fillId="0" borderId="20" xfId="0" applyNumberFormat="1" applyFont="1" applyFill="1" applyBorder="1" applyAlignment="1">
      <alignment horizontal="center"/>
    </xf>
    <xf numFmtId="186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6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6" fontId="4" fillId="0" borderId="11" xfId="0" applyNumberFormat="1" applyFont="1" applyFill="1" applyBorder="1" applyAlignment="1">
      <alignment horizontal="center"/>
    </xf>
    <xf numFmtId="186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6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6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86" fontId="25" fillId="0" borderId="0" xfId="0" applyNumberFormat="1" applyFont="1" applyBorder="1" applyAlignment="1">
      <alignment/>
    </xf>
    <xf numFmtId="186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86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86" fontId="50" fillId="0" borderId="0" xfId="0" applyNumberFormat="1" applyFont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186" fontId="17" fillId="0" borderId="24" xfId="0" applyNumberFormat="1" applyFont="1" applyBorder="1" applyAlignment="1">
      <alignment horizontal="center"/>
    </xf>
    <xf numFmtId="186" fontId="21" fillId="0" borderId="15" xfId="0" applyNumberFormat="1" applyFont="1" applyFill="1" applyBorder="1" applyAlignment="1">
      <alignment horizontal="center" vertical="center"/>
    </xf>
    <xf numFmtId="186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86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6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7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5" fontId="45" fillId="0" borderId="0" xfId="0" applyNumberFormat="1" applyFont="1" applyFill="1" applyBorder="1" applyAlignment="1">
      <alignment horizontal="center" vertical="center"/>
    </xf>
    <xf numFmtId="187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86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6" fontId="35" fillId="0" borderId="0" xfId="0" applyNumberFormat="1" applyFont="1" applyFill="1" applyBorder="1" applyAlignment="1">
      <alignment horizontal="center"/>
    </xf>
    <xf numFmtId="186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86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6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6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87" fontId="21" fillId="0" borderId="0" xfId="0" applyNumberFormat="1" applyFont="1" applyFill="1" applyAlignment="1">
      <alignment horizontal="center" vertical="center"/>
    </xf>
    <xf numFmtId="187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6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7" fontId="21" fillId="0" borderId="0" xfId="0" applyNumberFormat="1" applyFont="1" applyFill="1" applyBorder="1" applyAlignment="1">
      <alignment vertical="center"/>
    </xf>
    <xf numFmtId="187" fontId="45" fillId="0" borderId="0" xfId="0" applyNumberFormat="1" applyFont="1" applyFill="1" applyBorder="1" applyAlignment="1">
      <alignment vertical="center"/>
    </xf>
    <xf numFmtId="186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6" fontId="41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/>
    </xf>
    <xf numFmtId="186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5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7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5" fontId="0" fillId="0" borderId="0" xfId="0" applyNumberFormat="1" applyFill="1" applyBorder="1" applyAlignment="1">
      <alignment horizontal="center" vertical="center"/>
    </xf>
    <xf numFmtId="187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5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center" vertical="center"/>
    </xf>
    <xf numFmtId="187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95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7" fontId="0" fillId="0" borderId="33" xfId="0" applyNumberForma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19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7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195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6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88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88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195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87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95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87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0" xfId="0" applyFill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87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87" fontId="45" fillId="0" borderId="0" xfId="0" applyNumberFormat="1" applyFont="1" applyFill="1" applyBorder="1" applyAlignment="1">
      <alignment horizontal="center" vertical="center"/>
    </xf>
    <xf numFmtId="2" fontId="13" fillId="33" borderId="0" xfId="0" applyNumberFormat="1" applyFont="1" applyFill="1" applyBorder="1" applyAlignment="1">
      <alignment/>
    </xf>
    <xf numFmtId="1" fontId="13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" fontId="13" fillId="33" borderId="20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195" fontId="45" fillId="0" borderId="0" xfId="0" applyNumberFormat="1" applyFont="1" applyFill="1" applyBorder="1" applyAlignment="1">
      <alignment horizontal="center" vertical="center"/>
    </xf>
    <xf numFmtId="187" fontId="45" fillId="0" borderId="20" xfId="0" applyNumberFormat="1" applyFont="1" applyFill="1" applyBorder="1" applyAlignment="1">
      <alignment horizontal="center" vertical="center"/>
    </xf>
    <xf numFmtId="187" fontId="6" fillId="0" borderId="2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16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187" fontId="2" fillId="0" borderId="0" xfId="0" applyNumberFormat="1" applyFont="1" applyFill="1" applyAlignment="1">
      <alignment/>
    </xf>
    <xf numFmtId="0" fontId="0" fillId="33" borderId="30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71" fillId="0" borderId="0" xfId="0" applyFont="1" applyAlignment="1">
      <alignment/>
    </xf>
    <xf numFmtId="0" fontId="68" fillId="0" borderId="0" xfId="0" applyFont="1" applyFill="1" applyAlignment="1">
      <alignment/>
    </xf>
    <xf numFmtId="0" fontId="72" fillId="0" borderId="0" xfId="0" applyFont="1" applyFill="1" applyBorder="1" applyAlignment="1">
      <alignment horizontal="center" vertical="center"/>
    </xf>
    <xf numFmtId="49" fontId="71" fillId="0" borderId="0" xfId="0" applyNumberFormat="1" applyFont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Border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view="pageBreakPreview" zoomScale="70" zoomScaleSheetLayoutView="70" workbookViewId="0" topLeftCell="A1">
      <selection activeCell="Q107" sqref="Q107"/>
    </sheetView>
  </sheetViews>
  <sheetFormatPr defaultColWidth="9.140625" defaultRowHeight="12.75"/>
  <cols>
    <col min="1" max="1" width="4.00390625" style="442" customWidth="1"/>
    <col min="2" max="2" width="26.57421875" style="442" customWidth="1"/>
    <col min="3" max="3" width="13.28125" style="442" customWidth="1"/>
    <col min="4" max="4" width="9.28125" style="442" customWidth="1"/>
    <col min="5" max="5" width="17.140625" style="442" customWidth="1"/>
    <col min="6" max="6" width="10.8515625" style="442" customWidth="1"/>
    <col min="7" max="7" width="13.8515625" style="442" customWidth="1"/>
    <col min="8" max="8" width="14.00390625" style="442" customWidth="1"/>
    <col min="9" max="9" width="10.57421875" style="442" customWidth="1"/>
    <col min="10" max="10" width="13.00390625" style="442" customWidth="1"/>
    <col min="11" max="11" width="13.421875" style="442" customWidth="1"/>
    <col min="12" max="12" width="13.57421875" style="442" customWidth="1"/>
    <col min="13" max="13" width="14.00390625" style="442" customWidth="1"/>
    <col min="14" max="14" width="10.421875" style="442" customWidth="1"/>
    <col min="15" max="15" width="12.8515625" style="442" customWidth="1"/>
    <col min="16" max="16" width="11.00390625" style="442" customWidth="1"/>
    <col min="17" max="17" width="20.57421875" style="442" customWidth="1"/>
    <col min="18" max="18" width="4.7109375" style="442" customWidth="1"/>
    <col min="19" max="16384" width="9.140625" style="442" customWidth="1"/>
  </cols>
  <sheetData>
    <row r="1" spans="1:17" ht="22.5" customHeight="1">
      <c r="A1" s="1" t="s">
        <v>223</v>
      </c>
      <c r="Q1" s="522" t="s">
        <v>462</v>
      </c>
    </row>
    <row r="2" spans="1:11" ht="15">
      <c r="A2" s="15" t="s">
        <v>224</v>
      </c>
      <c r="K2" s="79"/>
    </row>
    <row r="3" spans="1:8" ht="21" customHeight="1">
      <c r="A3" s="178" t="s">
        <v>0</v>
      </c>
      <c r="H3" s="523"/>
    </row>
    <row r="4" spans="1:16" ht="22.5" customHeight="1" thickBot="1">
      <c r="A4" s="178" t="s">
        <v>225</v>
      </c>
      <c r="G4" s="479"/>
      <c r="H4" s="479"/>
      <c r="I4" s="79" t="s">
        <v>379</v>
      </c>
      <c r="J4" s="479"/>
      <c r="K4" s="479"/>
      <c r="L4" s="479"/>
      <c r="M4" s="479"/>
      <c r="N4" s="79" t="s">
        <v>380</v>
      </c>
      <c r="O4" s="479"/>
      <c r="P4" s="479"/>
    </row>
    <row r="5" spans="1:17" s="526" customFormat="1" ht="56.25" customHeight="1" thickBot="1" thickTop="1">
      <c r="A5" s="524" t="s">
        <v>8</v>
      </c>
      <c r="B5" s="501" t="s">
        <v>9</v>
      </c>
      <c r="C5" s="502" t="s">
        <v>1</v>
      </c>
      <c r="D5" s="502" t="s">
        <v>2</v>
      </c>
      <c r="E5" s="502" t="s">
        <v>3</v>
      </c>
      <c r="F5" s="502" t="s">
        <v>10</v>
      </c>
      <c r="G5" s="500" t="s">
        <v>463</v>
      </c>
      <c r="H5" s="502" t="s">
        <v>464</v>
      </c>
      <c r="I5" s="502" t="s">
        <v>4</v>
      </c>
      <c r="J5" s="502" t="s">
        <v>5</v>
      </c>
      <c r="K5" s="525" t="s">
        <v>6</v>
      </c>
      <c r="L5" s="500" t="str">
        <f>G5</f>
        <v>FINAL READING 30/06/2019</v>
      </c>
      <c r="M5" s="502" t="str">
        <f>H5</f>
        <v>INTIAL READING 01/06/2019</v>
      </c>
      <c r="N5" s="502" t="s">
        <v>4</v>
      </c>
      <c r="O5" s="502" t="s">
        <v>5</v>
      </c>
      <c r="P5" s="525" t="s">
        <v>6</v>
      </c>
      <c r="Q5" s="525" t="s">
        <v>293</v>
      </c>
    </row>
    <row r="6" spans="1:12" ht="1.5" customHeight="1" hidden="1" thickTop="1">
      <c r="A6" s="7"/>
      <c r="B6" s="8"/>
      <c r="C6" s="7"/>
      <c r="D6" s="7"/>
      <c r="E6" s="7"/>
      <c r="F6" s="7"/>
      <c r="L6" s="454"/>
    </row>
    <row r="7" spans="1:17" ht="15.75" customHeight="1" thickTop="1">
      <c r="A7" s="266"/>
      <c r="B7" s="334" t="s">
        <v>14</v>
      </c>
      <c r="C7" s="323"/>
      <c r="D7" s="337"/>
      <c r="E7" s="337"/>
      <c r="F7" s="323"/>
      <c r="G7" s="329"/>
      <c r="H7" s="480"/>
      <c r="I7" s="480"/>
      <c r="J7" s="480"/>
      <c r="K7" s="124"/>
      <c r="L7" s="329"/>
      <c r="M7" s="480"/>
      <c r="N7" s="480"/>
      <c r="O7" s="480"/>
      <c r="P7" s="527"/>
      <c r="Q7" s="446"/>
    </row>
    <row r="8" spans="1:17" ht="16.5" customHeight="1">
      <c r="A8" s="266">
        <v>1</v>
      </c>
      <c r="B8" s="333" t="s">
        <v>15</v>
      </c>
      <c r="C8" s="323">
        <v>5128429</v>
      </c>
      <c r="D8" s="336" t="s">
        <v>12</v>
      </c>
      <c r="E8" s="315" t="s">
        <v>330</v>
      </c>
      <c r="F8" s="323">
        <v>-1000</v>
      </c>
      <c r="G8" s="329">
        <v>966722</v>
      </c>
      <c r="H8" s="330">
        <v>968699</v>
      </c>
      <c r="I8" s="330">
        <f>G8-H8</f>
        <v>-1977</v>
      </c>
      <c r="J8" s="330">
        <f>$F8*I8</f>
        <v>1977000</v>
      </c>
      <c r="K8" s="331">
        <f>J8/1000000</f>
        <v>1.977</v>
      </c>
      <c r="L8" s="329">
        <v>999036</v>
      </c>
      <c r="M8" s="330">
        <v>999036</v>
      </c>
      <c r="N8" s="330">
        <f>L8-M8</f>
        <v>0</v>
      </c>
      <c r="O8" s="330">
        <f>$F8*N8</f>
        <v>0</v>
      </c>
      <c r="P8" s="331">
        <f>O8/1000000</f>
        <v>0</v>
      </c>
      <c r="Q8" s="780"/>
    </row>
    <row r="9" spans="1:17" ht="16.5">
      <c r="A9" s="266">
        <v>2</v>
      </c>
      <c r="B9" s="333" t="s">
        <v>362</v>
      </c>
      <c r="C9" s="323">
        <v>4864976</v>
      </c>
      <c r="D9" s="336" t="s">
        <v>12</v>
      </c>
      <c r="E9" s="315" t="s">
        <v>330</v>
      </c>
      <c r="F9" s="323">
        <v>-2000</v>
      </c>
      <c r="G9" s="329">
        <v>71815</v>
      </c>
      <c r="H9" s="330">
        <v>71815</v>
      </c>
      <c r="I9" s="330">
        <f>G9-H9</f>
        <v>0</v>
      </c>
      <c r="J9" s="330">
        <f>$F9*I9</f>
        <v>0</v>
      </c>
      <c r="K9" s="331">
        <f>J9/1000000</f>
        <v>0</v>
      </c>
      <c r="L9" s="329">
        <v>1861</v>
      </c>
      <c r="M9" s="330">
        <v>1653</v>
      </c>
      <c r="N9" s="330">
        <f>L9-M9</f>
        <v>208</v>
      </c>
      <c r="O9" s="330">
        <f>$F9*N9</f>
        <v>-416000</v>
      </c>
      <c r="P9" s="331">
        <f>O9/1000000</f>
        <v>-0.416</v>
      </c>
      <c r="Q9" s="453"/>
    </row>
    <row r="10" spans="1:17" ht="16.5">
      <c r="A10" s="266"/>
      <c r="B10" s="333"/>
      <c r="C10" s="323"/>
      <c r="D10" s="336"/>
      <c r="E10" s="315"/>
      <c r="F10" s="323"/>
      <c r="G10" s="329"/>
      <c r="H10" s="330"/>
      <c r="I10" s="330"/>
      <c r="J10" s="330"/>
      <c r="K10" s="331">
        <v>-0.776</v>
      </c>
      <c r="L10" s="329"/>
      <c r="M10" s="330"/>
      <c r="N10" s="330"/>
      <c r="O10" s="330"/>
      <c r="P10" s="331">
        <v>-0.025</v>
      </c>
      <c r="Q10" s="453"/>
    </row>
    <row r="11" spans="1:17" ht="15.75" customHeight="1">
      <c r="A11" s="266">
        <v>3</v>
      </c>
      <c r="B11" s="333" t="s">
        <v>17</v>
      </c>
      <c r="C11" s="323">
        <v>4864905</v>
      </c>
      <c r="D11" s="336" t="s">
        <v>12</v>
      </c>
      <c r="E11" s="315" t="s">
        <v>330</v>
      </c>
      <c r="F11" s="323">
        <v>-1000</v>
      </c>
      <c r="G11" s="329">
        <v>928517</v>
      </c>
      <c r="H11" s="330">
        <v>930793</v>
      </c>
      <c r="I11" s="330">
        <f>G11-H11</f>
        <v>-2276</v>
      </c>
      <c r="J11" s="330">
        <f>$F11*I11</f>
        <v>2276000</v>
      </c>
      <c r="K11" s="331">
        <f>J11/1000000</f>
        <v>2.276</v>
      </c>
      <c r="L11" s="329">
        <v>995334</v>
      </c>
      <c r="M11" s="330">
        <v>995334</v>
      </c>
      <c r="N11" s="330">
        <f>L11-M11</f>
        <v>0</v>
      </c>
      <c r="O11" s="330">
        <f>$F11*N11</f>
        <v>0</v>
      </c>
      <c r="P11" s="331">
        <f>O11/1000000</f>
        <v>0</v>
      </c>
      <c r="Q11" s="446"/>
    </row>
    <row r="12" spans="1:17" ht="15.75" customHeight="1">
      <c r="A12" s="266"/>
      <c r="B12" s="334" t="s">
        <v>18</v>
      </c>
      <c r="C12" s="323"/>
      <c r="D12" s="337"/>
      <c r="E12" s="337"/>
      <c r="F12" s="323"/>
      <c r="G12" s="329"/>
      <c r="H12" s="330"/>
      <c r="I12" s="330"/>
      <c r="J12" s="330"/>
      <c r="K12" s="331"/>
      <c r="L12" s="329"/>
      <c r="M12" s="330"/>
      <c r="N12" s="330"/>
      <c r="O12" s="330"/>
      <c r="P12" s="331"/>
      <c r="Q12" s="446"/>
    </row>
    <row r="13" spans="1:17" ht="15.75" customHeight="1">
      <c r="A13" s="266">
        <v>4</v>
      </c>
      <c r="B13" s="333" t="s">
        <v>15</v>
      </c>
      <c r="C13" s="323">
        <v>4864916</v>
      </c>
      <c r="D13" s="336" t="s">
        <v>12</v>
      </c>
      <c r="E13" s="315" t="s">
        <v>330</v>
      </c>
      <c r="F13" s="323">
        <v>-1000</v>
      </c>
      <c r="G13" s="329">
        <v>997816</v>
      </c>
      <c r="H13" s="330">
        <v>997822</v>
      </c>
      <c r="I13" s="330">
        <f>G13-H13</f>
        <v>-6</v>
      </c>
      <c r="J13" s="330">
        <f>$F13*I13</f>
        <v>6000</v>
      </c>
      <c r="K13" s="331">
        <f>J13/1000000</f>
        <v>0.006</v>
      </c>
      <c r="L13" s="329">
        <v>994431</v>
      </c>
      <c r="M13" s="330">
        <v>995564</v>
      </c>
      <c r="N13" s="330">
        <f>L13-M13</f>
        <v>-1133</v>
      </c>
      <c r="O13" s="330">
        <f>$F13*N13</f>
        <v>1133000</v>
      </c>
      <c r="P13" s="331">
        <f>O13/1000000</f>
        <v>1.133</v>
      </c>
      <c r="Q13" s="446"/>
    </row>
    <row r="14" spans="1:17" ht="15.75" customHeight="1">
      <c r="A14" s="266">
        <v>5</v>
      </c>
      <c r="B14" s="333" t="s">
        <v>16</v>
      </c>
      <c r="C14" s="323">
        <v>5295137</v>
      </c>
      <c r="D14" s="336" t="s">
        <v>12</v>
      </c>
      <c r="E14" s="315" t="s">
        <v>330</v>
      </c>
      <c r="F14" s="323">
        <v>-1000</v>
      </c>
      <c r="G14" s="329">
        <v>880576</v>
      </c>
      <c r="H14" s="330">
        <v>880580</v>
      </c>
      <c r="I14" s="330">
        <f>G14-H14</f>
        <v>-4</v>
      </c>
      <c r="J14" s="330">
        <f>$F14*I14</f>
        <v>4000</v>
      </c>
      <c r="K14" s="331">
        <f>J14/1000000</f>
        <v>0.004</v>
      </c>
      <c r="L14" s="329">
        <v>1111</v>
      </c>
      <c r="M14" s="330">
        <v>876</v>
      </c>
      <c r="N14" s="330">
        <f>L14-M14</f>
        <v>235</v>
      </c>
      <c r="O14" s="330">
        <f>$F14*N14</f>
        <v>-235000</v>
      </c>
      <c r="P14" s="331">
        <f>O14/1000000</f>
        <v>-0.235</v>
      </c>
      <c r="Q14" s="446"/>
    </row>
    <row r="15" spans="1:17" ht="15.75" customHeight="1">
      <c r="A15" s="266"/>
      <c r="B15" s="333"/>
      <c r="C15" s="323"/>
      <c r="D15" s="336"/>
      <c r="E15" s="315"/>
      <c r="F15" s="323">
        <v>-1000</v>
      </c>
      <c r="G15" s="329">
        <v>877384</v>
      </c>
      <c r="H15" s="330">
        <v>877406</v>
      </c>
      <c r="I15" s="330">
        <f>G15-H15</f>
        <v>-22</v>
      </c>
      <c r="J15" s="330">
        <f>$F15*I15</f>
        <v>22000</v>
      </c>
      <c r="K15" s="331">
        <f>J15/1000000</f>
        <v>0.022</v>
      </c>
      <c r="L15" s="329"/>
      <c r="M15" s="330"/>
      <c r="N15" s="330"/>
      <c r="O15" s="330"/>
      <c r="P15" s="331"/>
      <c r="Q15" s="446"/>
    </row>
    <row r="16" spans="1:17" ht="16.5" customHeight="1">
      <c r="A16" s="266"/>
      <c r="B16" s="334" t="s">
        <v>21</v>
      </c>
      <c r="C16" s="323"/>
      <c r="D16" s="337"/>
      <c r="E16" s="315"/>
      <c r="F16" s="323"/>
      <c r="G16" s="329"/>
      <c r="H16" s="330"/>
      <c r="I16" s="330"/>
      <c r="J16" s="330"/>
      <c r="K16" s="331"/>
      <c r="L16" s="329"/>
      <c r="M16" s="330"/>
      <c r="N16" s="330"/>
      <c r="O16" s="330"/>
      <c r="P16" s="331"/>
      <c r="Q16" s="446"/>
    </row>
    <row r="17" spans="1:17" ht="14.25" customHeight="1">
      <c r="A17" s="266">
        <v>6</v>
      </c>
      <c r="B17" s="333" t="s">
        <v>15</v>
      </c>
      <c r="C17" s="323">
        <v>4864982</v>
      </c>
      <c r="D17" s="336" t="s">
        <v>12</v>
      </c>
      <c r="E17" s="315" t="s">
        <v>330</v>
      </c>
      <c r="F17" s="323">
        <v>-1000</v>
      </c>
      <c r="G17" s="329">
        <v>28927</v>
      </c>
      <c r="H17" s="330">
        <v>28937</v>
      </c>
      <c r="I17" s="330">
        <f>G17-H17</f>
        <v>-10</v>
      </c>
      <c r="J17" s="330">
        <f>$F17*I17</f>
        <v>10000</v>
      </c>
      <c r="K17" s="331">
        <f>J17/1000000</f>
        <v>0.01</v>
      </c>
      <c r="L17" s="329">
        <v>16207</v>
      </c>
      <c r="M17" s="330">
        <v>16337</v>
      </c>
      <c r="N17" s="330">
        <f>L17-M17</f>
        <v>-130</v>
      </c>
      <c r="O17" s="330">
        <f>$F17*N17</f>
        <v>130000</v>
      </c>
      <c r="P17" s="331">
        <f>O17/1000000</f>
        <v>0.13</v>
      </c>
      <c r="Q17" s="446"/>
    </row>
    <row r="18" spans="1:17" ht="13.5" customHeight="1">
      <c r="A18" s="266">
        <v>7</v>
      </c>
      <c r="B18" s="333" t="s">
        <v>16</v>
      </c>
      <c r="C18" s="323">
        <v>4865022</v>
      </c>
      <c r="D18" s="336" t="s">
        <v>12</v>
      </c>
      <c r="E18" s="315" t="s">
        <v>330</v>
      </c>
      <c r="F18" s="323">
        <v>-1000</v>
      </c>
      <c r="G18" s="329">
        <v>4114</v>
      </c>
      <c r="H18" s="330">
        <v>4126</v>
      </c>
      <c r="I18" s="330">
        <f>G18-H18</f>
        <v>-12</v>
      </c>
      <c r="J18" s="330">
        <f>$F18*I18</f>
        <v>12000</v>
      </c>
      <c r="K18" s="331">
        <f>J18/1000000</f>
        <v>0.012</v>
      </c>
      <c r="L18" s="329">
        <v>998188</v>
      </c>
      <c r="M18" s="330">
        <v>998333</v>
      </c>
      <c r="N18" s="330">
        <f>L18-M18</f>
        <v>-145</v>
      </c>
      <c r="O18" s="330">
        <f>$F18*N18</f>
        <v>145000</v>
      </c>
      <c r="P18" s="331">
        <f>O18/1000000</f>
        <v>0.145</v>
      </c>
      <c r="Q18" s="458"/>
    </row>
    <row r="19" spans="1:17" ht="14.25" customHeight="1">
      <c r="A19" s="266">
        <v>8</v>
      </c>
      <c r="B19" s="333" t="s">
        <v>22</v>
      </c>
      <c r="C19" s="323">
        <v>4864997</v>
      </c>
      <c r="D19" s="336" t="s">
        <v>12</v>
      </c>
      <c r="E19" s="315" t="s">
        <v>330</v>
      </c>
      <c r="F19" s="323">
        <v>-1000</v>
      </c>
      <c r="G19" s="329">
        <v>1638</v>
      </c>
      <c r="H19" s="330">
        <v>1643</v>
      </c>
      <c r="I19" s="330">
        <f>G19-H19</f>
        <v>-5</v>
      </c>
      <c r="J19" s="330">
        <f>$F19*I19</f>
        <v>5000</v>
      </c>
      <c r="K19" s="331">
        <f>J19/1000000</f>
        <v>0.005</v>
      </c>
      <c r="L19" s="329">
        <v>998891</v>
      </c>
      <c r="M19" s="330">
        <v>999172</v>
      </c>
      <c r="N19" s="330">
        <f>L19-M19</f>
        <v>-281</v>
      </c>
      <c r="O19" s="330">
        <f>$F19*N19</f>
        <v>281000</v>
      </c>
      <c r="P19" s="331">
        <f>O19/1000000</f>
        <v>0.281</v>
      </c>
      <c r="Q19" s="457"/>
    </row>
    <row r="20" spans="1:17" ht="13.5" customHeight="1">
      <c r="A20" s="266">
        <v>9</v>
      </c>
      <c r="B20" s="333" t="s">
        <v>23</v>
      </c>
      <c r="C20" s="323">
        <v>5295166</v>
      </c>
      <c r="D20" s="336" t="s">
        <v>12</v>
      </c>
      <c r="E20" s="315" t="s">
        <v>330</v>
      </c>
      <c r="F20" s="323">
        <v>-500</v>
      </c>
      <c r="G20" s="329">
        <v>968556</v>
      </c>
      <c r="H20" s="267">
        <v>968715</v>
      </c>
      <c r="I20" s="330">
        <f>G20-H20</f>
        <v>-159</v>
      </c>
      <c r="J20" s="330">
        <f>$F20*I20</f>
        <v>79500</v>
      </c>
      <c r="K20" s="331">
        <f>J20/1000000</f>
        <v>0.0795</v>
      </c>
      <c r="L20" s="329">
        <v>845033</v>
      </c>
      <c r="M20" s="267">
        <v>846385</v>
      </c>
      <c r="N20" s="330">
        <f>L20-M20</f>
        <v>-1352</v>
      </c>
      <c r="O20" s="330">
        <f>$F20*N20</f>
        <v>676000</v>
      </c>
      <c r="P20" s="331">
        <f>O20/1000000</f>
        <v>0.676</v>
      </c>
      <c r="Q20" s="446"/>
    </row>
    <row r="21" spans="1:17" ht="15.75" customHeight="1">
      <c r="A21" s="266"/>
      <c r="B21" s="334" t="s">
        <v>24</v>
      </c>
      <c r="C21" s="323"/>
      <c r="D21" s="337"/>
      <c r="E21" s="315"/>
      <c r="F21" s="323"/>
      <c r="G21" s="329"/>
      <c r="H21" s="330"/>
      <c r="I21" s="330"/>
      <c r="J21" s="330"/>
      <c r="K21" s="331"/>
      <c r="L21" s="329"/>
      <c r="M21" s="330"/>
      <c r="N21" s="330"/>
      <c r="O21" s="330"/>
      <c r="P21" s="331"/>
      <c r="Q21" s="446"/>
    </row>
    <row r="22" spans="1:17" ht="15.75" customHeight="1">
      <c r="A22" s="266">
        <v>10</v>
      </c>
      <c r="B22" s="333" t="s">
        <v>15</v>
      </c>
      <c r="C22" s="323">
        <v>4864930</v>
      </c>
      <c r="D22" s="336" t="s">
        <v>12</v>
      </c>
      <c r="E22" s="315" t="s">
        <v>330</v>
      </c>
      <c r="F22" s="323">
        <v>-1000</v>
      </c>
      <c r="G22" s="329">
        <v>3308</v>
      </c>
      <c r="H22" s="330">
        <v>3333</v>
      </c>
      <c r="I22" s="330">
        <f aca="true" t="shared" si="0" ref="I22:I29">G22-H22</f>
        <v>-25</v>
      </c>
      <c r="J22" s="330">
        <f aca="true" t="shared" si="1" ref="J22:J29">$F22*I22</f>
        <v>25000</v>
      </c>
      <c r="K22" s="331">
        <f>J22/1000000</f>
        <v>0.025</v>
      </c>
      <c r="L22" s="329">
        <v>998607</v>
      </c>
      <c r="M22" s="330">
        <v>999011</v>
      </c>
      <c r="N22" s="330">
        <f aca="true" t="shared" si="2" ref="N22:N29">L22-M22</f>
        <v>-404</v>
      </c>
      <c r="O22" s="330">
        <f aca="true" t="shared" si="3" ref="O22:O29">$F22*N22</f>
        <v>404000</v>
      </c>
      <c r="P22" s="331">
        <f>O22/1000000</f>
        <v>0.404</v>
      </c>
      <c r="Q22" s="458"/>
    </row>
    <row r="23" spans="1:17" ht="15.75" customHeight="1">
      <c r="A23" s="266">
        <v>11</v>
      </c>
      <c r="B23" s="333" t="s">
        <v>25</v>
      </c>
      <c r="C23" s="323">
        <v>5128412</v>
      </c>
      <c r="D23" s="336" t="s">
        <v>12</v>
      </c>
      <c r="E23" s="315" t="s">
        <v>330</v>
      </c>
      <c r="F23" s="323">
        <v>-1000</v>
      </c>
      <c r="G23" s="329">
        <v>39343</v>
      </c>
      <c r="H23" s="330">
        <v>39262</v>
      </c>
      <c r="I23" s="330">
        <f t="shared" si="0"/>
        <v>81</v>
      </c>
      <c r="J23" s="330">
        <f t="shared" si="1"/>
        <v>-81000</v>
      </c>
      <c r="K23" s="331">
        <f>J23/1000000</f>
        <v>-0.081</v>
      </c>
      <c r="L23" s="329">
        <v>998447</v>
      </c>
      <c r="M23" s="330">
        <v>998925</v>
      </c>
      <c r="N23" s="330">
        <f t="shared" si="2"/>
        <v>-478</v>
      </c>
      <c r="O23" s="330">
        <f t="shared" si="3"/>
        <v>478000</v>
      </c>
      <c r="P23" s="331">
        <f>O23/1000000</f>
        <v>0.478</v>
      </c>
      <c r="Q23" s="446"/>
    </row>
    <row r="24" spans="1:17" ht="16.5">
      <c r="A24" s="266">
        <v>12</v>
      </c>
      <c r="B24" s="333" t="s">
        <v>22</v>
      </c>
      <c r="C24" s="323">
        <v>4864922</v>
      </c>
      <c r="D24" s="336" t="s">
        <v>12</v>
      </c>
      <c r="E24" s="315" t="s">
        <v>330</v>
      </c>
      <c r="F24" s="323">
        <v>-1000</v>
      </c>
      <c r="G24" s="329">
        <v>14767</v>
      </c>
      <c r="H24" s="330">
        <v>14633</v>
      </c>
      <c r="I24" s="330">
        <f t="shared" si="0"/>
        <v>134</v>
      </c>
      <c r="J24" s="330">
        <f t="shared" si="1"/>
        <v>-134000</v>
      </c>
      <c r="K24" s="331">
        <f>J24/1000000</f>
        <v>-0.134</v>
      </c>
      <c r="L24" s="329">
        <v>996998</v>
      </c>
      <c r="M24" s="330">
        <v>997044</v>
      </c>
      <c r="N24" s="330">
        <f t="shared" si="2"/>
        <v>-46</v>
      </c>
      <c r="O24" s="330">
        <f t="shared" si="3"/>
        <v>46000</v>
      </c>
      <c r="P24" s="331">
        <f>O24/1000000</f>
        <v>0.046</v>
      </c>
      <c r="Q24" s="457"/>
    </row>
    <row r="25" spans="1:17" ht="16.5">
      <c r="A25" s="266">
        <v>13</v>
      </c>
      <c r="B25" s="333" t="s">
        <v>23</v>
      </c>
      <c r="C25" s="323">
        <v>40001535</v>
      </c>
      <c r="D25" s="336" t="s">
        <v>12</v>
      </c>
      <c r="E25" s="315" t="s">
        <v>330</v>
      </c>
      <c r="F25" s="323">
        <v>-1</v>
      </c>
      <c r="G25" s="329">
        <v>99998993</v>
      </c>
      <c r="H25" s="330">
        <v>99999001</v>
      </c>
      <c r="I25" s="330">
        <f t="shared" si="0"/>
        <v>-8</v>
      </c>
      <c r="J25" s="330">
        <f t="shared" si="1"/>
        <v>8</v>
      </c>
      <c r="K25" s="331">
        <f>J25/1000</f>
        <v>0.008</v>
      </c>
      <c r="L25" s="329">
        <v>99999971</v>
      </c>
      <c r="M25" s="330">
        <v>99999974</v>
      </c>
      <c r="N25" s="330">
        <f t="shared" si="2"/>
        <v>-3</v>
      </c>
      <c r="O25" s="330">
        <f t="shared" si="3"/>
        <v>3</v>
      </c>
      <c r="P25" s="331">
        <f>O25/1000</f>
        <v>0.003</v>
      </c>
      <c r="Q25" s="457" t="s">
        <v>477</v>
      </c>
    </row>
    <row r="26" spans="1:17" ht="16.5">
      <c r="A26" s="266"/>
      <c r="B26" s="333"/>
      <c r="C26" s="323"/>
      <c r="D26" s="336"/>
      <c r="E26" s="315"/>
      <c r="F26" s="323">
        <v>1</v>
      </c>
      <c r="G26" s="329">
        <v>99998977</v>
      </c>
      <c r="H26" s="330">
        <v>99998993</v>
      </c>
      <c r="I26" s="330">
        <f t="shared" si="0"/>
        <v>-16</v>
      </c>
      <c r="J26" s="330">
        <f t="shared" si="1"/>
        <v>-16</v>
      </c>
      <c r="K26" s="331">
        <f>J26/1000</f>
        <v>-0.016</v>
      </c>
      <c r="L26" s="329">
        <v>99999991</v>
      </c>
      <c r="M26" s="330">
        <v>99999971</v>
      </c>
      <c r="N26" s="330">
        <f t="shared" si="2"/>
        <v>20</v>
      </c>
      <c r="O26" s="330">
        <f t="shared" si="3"/>
        <v>20</v>
      </c>
      <c r="P26" s="331">
        <f>O26/1000</f>
        <v>0.02</v>
      </c>
      <c r="Q26" s="457" t="s">
        <v>478</v>
      </c>
    </row>
    <row r="27" spans="1:17" ht="16.5">
      <c r="A27" s="266"/>
      <c r="B27" s="333"/>
      <c r="C27" s="323"/>
      <c r="D27" s="336"/>
      <c r="E27" s="315"/>
      <c r="F27" s="323">
        <v>-1</v>
      </c>
      <c r="G27" s="329">
        <v>99999426</v>
      </c>
      <c r="H27" s="330">
        <v>99998977</v>
      </c>
      <c r="I27" s="330">
        <f t="shared" si="0"/>
        <v>449</v>
      </c>
      <c r="J27" s="330">
        <f t="shared" si="1"/>
        <v>-449</v>
      </c>
      <c r="K27" s="331">
        <f>J27/1000</f>
        <v>-0.449</v>
      </c>
      <c r="L27" s="329">
        <v>99999971</v>
      </c>
      <c r="M27" s="330">
        <v>99999991</v>
      </c>
      <c r="N27" s="330">
        <f t="shared" si="2"/>
        <v>-20</v>
      </c>
      <c r="O27" s="330">
        <f t="shared" si="3"/>
        <v>20</v>
      </c>
      <c r="P27" s="331">
        <f>O27/1000</f>
        <v>0.02</v>
      </c>
      <c r="Q27" s="457" t="s">
        <v>479</v>
      </c>
    </row>
    <row r="28" spans="1:17" ht="18.75" customHeight="1">
      <c r="A28" s="266">
        <v>14</v>
      </c>
      <c r="B28" s="333" t="s">
        <v>455</v>
      </c>
      <c r="C28" s="323">
        <v>4902494</v>
      </c>
      <c r="D28" s="336" t="s">
        <v>12</v>
      </c>
      <c r="E28" s="315" t="s">
        <v>330</v>
      </c>
      <c r="F28" s="323">
        <v>1000</v>
      </c>
      <c r="G28" s="329">
        <v>836456</v>
      </c>
      <c r="H28" s="330">
        <v>837763</v>
      </c>
      <c r="I28" s="330">
        <f t="shared" si="0"/>
        <v>-1307</v>
      </c>
      <c r="J28" s="330">
        <f t="shared" si="1"/>
        <v>-1307000</v>
      </c>
      <c r="K28" s="331">
        <f>J28/1000000</f>
        <v>-1.307</v>
      </c>
      <c r="L28" s="329">
        <v>999981</v>
      </c>
      <c r="M28" s="330">
        <v>999981</v>
      </c>
      <c r="N28" s="330">
        <f t="shared" si="2"/>
        <v>0</v>
      </c>
      <c r="O28" s="330">
        <f t="shared" si="3"/>
        <v>0</v>
      </c>
      <c r="P28" s="331">
        <f>O28/1000000</f>
        <v>0</v>
      </c>
      <c r="Q28" s="446"/>
    </row>
    <row r="29" spans="1:17" ht="18.75" customHeight="1">
      <c r="A29" s="266">
        <v>15</v>
      </c>
      <c r="B29" s="333" t="s">
        <v>454</v>
      </c>
      <c r="C29" s="323">
        <v>4902484</v>
      </c>
      <c r="D29" s="336" t="s">
        <v>12</v>
      </c>
      <c r="E29" s="315" t="s">
        <v>330</v>
      </c>
      <c r="F29" s="323">
        <v>1000</v>
      </c>
      <c r="G29" s="329">
        <v>943677</v>
      </c>
      <c r="H29" s="330">
        <v>944377</v>
      </c>
      <c r="I29" s="330">
        <f t="shared" si="0"/>
        <v>-700</v>
      </c>
      <c r="J29" s="330">
        <f t="shared" si="1"/>
        <v>-700000</v>
      </c>
      <c r="K29" s="331">
        <f>J29/1000000</f>
        <v>-0.7</v>
      </c>
      <c r="L29" s="329">
        <v>999996</v>
      </c>
      <c r="M29" s="330">
        <v>999996</v>
      </c>
      <c r="N29" s="330">
        <f t="shared" si="2"/>
        <v>0</v>
      </c>
      <c r="O29" s="330">
        <f t="shared" si="3"/>
        <v>0</v>
      </c>
      <c r="P29" s="331">
        <f>O29/1000000</f>
        <v>0</v>
      </c>
      <c r="Q29" s="446"/>
    </row>
    <row r="30" spans="1:17" ht="18.75" customHeight="1">
      <c r="A30" s="266"/>
      <c r="B30" s="334" t="s">
        <v>419</v>
      </c>
      <c r="C30" s="323"/>
      <c r="D30" s="336"/>
      <c r="E30" s="315"/>
      <c r="F30" s="323"/>
      <c r="G30" s="329"/>
      <c r="H30" s="330"/>
      <c r="I30" s="330"/>
      <c r="J30" s="330"/>
      <c r="K30" s="331"/>
      <c r="L30" s="329"/>
      <c r="M30" s="330"/>
      <c r="N30" s="330"/>
      <c r="O30" s="330"/>
      <c r="P30" s="331"/>
      <c r="Q30" s="446"/>
    </row>
    <row r="31" spans="1:17" ht="15.75" customHeight="1">
      <c r="A31" s="266">
        <v>16</v>
      </c>
      <c r="B31" s="333" t="s">
        <v>15</v>
      </c>
      <c r="C31" s="323">
        <v>4865034</v>
      </c>
      <c r="D31" s="336" t="s">
        <v>12</v>
      </c>
      <c r="E31" s="315" t="s">
        <v>330</v>
      </c>
      <c r="F31" s="323">
        <v>-1000</v>
      </c>
      <c r="G31" s="329">
        <v>979006</v>
      </c>
      <c r="H31" s="330">
        <v>979014</v>
      </c>
      <c r="I31" s="330">
        <f>G31-H31</f>
        <v>-8</v>
      </c>
      <c r="J31" s="330">
        <f>$F31*I31</f>
        <v>8000</v>
      </c>
      <c r="K31" s="331">
        <f>J31/1000000</f>
        <v>0.008</v>
      </c>
      <c r="L31" s="329">
        <v>16678</v>
      </c>
      <c r="M31" s="330">
        <v>16679</v>
      </c>
      <c r="N31" s="330">
        <f>L31-M31</f>
        <v>-1</v>
      </c>
      <c r="O31" s="330">
        <f>$F31*N31</f>
        <v>1000</v>
      </c>
      <c r="P31" s="331">
        <f>O31/1000000</f>
        <v>0.001</v>
      </c>
      <c r="Q31" s="446"/>
    </row>
    <row r="32" spans="1:17" ht="15.75" customHeight="1">
      <c r="A32" s="266">
        <v>17</v>
      </c>
      <c r="B32" s="333" t="s">
        <v>16</v>
      </c>
      <c r="C32" s="323">
        <v>5128462</v>
      </c>
      <c r="D32" s="336" t="s">
        <v>12</v>
      </c>
      <c r="E32" s="315" t="s">
        <v>330</v>
      </c>
      <c r="F32" s="323">
        <v>-500</v>
      </c>
      <c r="G32" s="329">
        <v>16415</v>
      </c>
      <c r="H32" s="330">
        <v>15694</v>
      </c>
      <c r="I32" s="330">
        <f>G32-H32</f>
        <v>721</v>
      </c>
      <c r="J32" s="330">
        <f>$F32*I32</f>
        <v>-360500</v>
      </c>
      <c r="K32" s="331">
        <f>J32/1000000</f>
        <v>-0.3605</v>
      </c>
      <c r="L32" s="329">
        <v>999935</v>
      </c>
      <c r="M32" s="330">
        <v>999999</v>
      </c>
      <c r="N32" s="330">
        <f>L32-M32</f>
        <v>-64</v>
      </c>
      <c r="O32" s="330">
        <f>$F32*N32</f>
        <v>32000</v>
      </c>
      <c r="P32" s="331">
        <f>O32/1000000</f>
        <v>0.032</v>
      </c>
      <c r="Q32" s="446"/>
    </row>
    <row r="33" spans="1:17" ht="15.75" customHeight="1">
      <c r="A33" s="266">
        <v>18</v>
      </c>
      <c r="B33" s="333" t="s">
        <v>17</v>
      </c>
      <c r="C33" s="323">
        <v>4865052</v>
      </c>
      <c r="D33" s="336" t="s">
        <v>12</v>
      </c>
      <c r="E33" s="315" t="s">
        <v>330</v>
      </c>
      <c r="F33" s="323">
        <v>-1000</v>
      </c>
      <c r="G33" s="329">
        <v>41151</v>
      </c>
      <c r="H33" s="330">
        <v>41245</v>
      </c>
      <c r="I33" s="330">
        <f>G33-H33</f>
        <v>-94</v>
      </c>
      <c r="J33" s="330">
        <f>$F33*I33</f>
        <v>94000</v>
      </c>
      <c r="K33" s="331">
        <f>J33/1000000</f>
        <v>0.094</v>
      </c>
      <c r="L33" s="329">
        <v>213</v>
      </c>
      <c r="M33" s="330">
        <v>264</v>
      </c>
      <c r="N33" s="330">
        <f>L33-M33</f>
        <v>-51</v>
      </c>
      <c r="O33" s="330">
        <f>$F33*N33</f>
        <v>51000</v>
      </c>
      <c r="P33" s="331">
        <f>O33/1000000</f>
        <v>0.051</v>
      </c>
      <c r="Q33" s="446"/>
    </row>
    <row r="34" spans="1:17" ht="15.75" customHeight="1">
      <c r="A34" s="266"/>
      <c r="B34" s="334" t="s">
        <v>26</v>
      </c>
      <c r="C34" s="323"/>
      <c r="D34" s="337"/>
      <c r="E34" s="315"/>
      <c r="F34" s="323"/>
      <c r="G34" s="329"/>
      <c r="H34" s="330"/>
      <c r="I34" s="330"/>
      <c r="J34" s="330"/>
      <c r="K34" s="331"/>
      <c r="L34" s="329"/>
      <c r="M34" s="330"/>
      <c r="N34" s="330"/>
      <c r="O34" s="330"/>
      <c r="P34" s="331"/>
      <c r="Q34" s="446"/>
    </row>
    <row r="35" spans="1:17" ht="15.75" customHeight="1">
      <c r="A35" s="266">
        <v>19</v>
      </c>
      <c r="B35" s="333" t="s">
        <v>414</v>
      </c>
      <c r="C35" s="323">
        <v>4864836</v>
      </c>
      <c r="D35" s="336" t="s">
        <v>12</v>
      </c>
      <c r="E35" s="315" t="s">
        <v>330</v>
      </c>
      <c r="F35" s="323">
        <v>1000</v>
      </c>
      <c r="G35" s="329">
        <v>999943</v>
      </c>
      <c r="H35" s="330">
        <v>999943</v>
      </c>
      <c r="I35" s="330">
        <f>G35-H35</f>
        <v>0</v>
      </c>
      <c r="J35" s="330">
        <f>$F35*I35</f>
        <v>0</v>
      </c>
      <c r="K35" s="331">
        <f>J35/1000000</f>
        <v>0</v>
      </c>
      <c r="L35" s="329">
        <v>992699</v>
      </c>
      <c r="M35" s="330">
        <v>991249</v>
      </c>
      <c r="N35" s="330">
        <f>L35-M35</f>
        <v>1450</v>
      </c>
      <c r="O35" s="330">
        <f>$F35*N35</f>
        <v>1450000</v>
      </c>
      <c r="P35" s="331">
        <f>O35/1000000</f>
        <v>1.45</v>
      </c>
      <c r="Q35" s="476"/>
    </row>
    <row r="36" spans="1:17" ht="15.75" customHeight="1">
      <c r="A36" s="266">
        <v>20</v>
      </c>
      <c r="B36" s="333" t="s">
        <v>27</v>
      </c>
      <c r="C36" s="323">
        <v>4864887</v>
      </c>
      <c r="D36" s="336" t="s">
        <v>12</v>
      </c>
      <c r="E36" s="315" t="s">
        <v>330</v>
      </c>
      <c r="F36" s="323">
        <v>1000</v>
      </c>
      <c r="G36" s="329">
        <v>638</v>
      </c>
      <c r="H36" s="330">
        <v>638</v>
      </c>
      <c r="I36" s="330">
        <f aca="true" t="shared" si="4" ref="I36:I41">G36-H36</f>
        <v>0</v>
      </c>
      <c r="J36" s="330">
        <f aca="true" t="shared" si="5" ref="J36:J41">$F36*I36</f>
        <v>0</v>
      </c>
      <c r="K36" s="331">
        <f aca="true" t="shared" si="6" ref="K36:K41">J36/1000000</f>
        <v>0</v>
      </c>
      <c r="L36" s="329">
        <v>22437</v>
      </c>
      <c r="M36" s="330">
        <v>22637</v>
      </c>
      <c r="N36" s="330">
        <f aca="true" t="shared" si="7" ref="N36:N41">L36-M36</f>
        <v>-200</v>
      </c>
      <c r="O36" s="330">
        <f aca="true" t="shared" si="8" ref="O36:O41">$F36*N36</f>
        <v>-200000</v>
      </c>
      <c r="P36" s="331">
        <f aca="true" t="shared" si="9" ref="P36:P41">O36/1000000</f>
        <v>-0.2</v>
      </c>
      <c r="Q36" s="446"/>
    </row>
    <row r="37" spans="1:17" ht="15.75" customHeight="1">
      <c r="A37" s="266">
        <v>21</v>
      </c>
      <c r="B37" s="333" t="s">
        <v>28</v>
      </c>
      <c r="C37" s="323">
        <v>4864880</v>
      </c>
      <c r="D37" s="336" t="s">
        <v>12</v>
      </c>
      <c r="E37" s="315" t="s">
        <v>330</v>
      </c>
      <c r="F37" s="323">
        <v>500</v>
      </c>
      <c r="G37" s="329">
        <v>1350</v>
      </c>
      <c r="H37" s="330">
        <v>1350</v>
      </c>
      <c r="I37" s="330">
        <f>G37-H37</f>
        <v>0</v>
      </c>
      <c r="J37" s="330">
        <f>$F37*I37</f>
        <v>0</v>
      </c>
      <c r="K37" s="331">
        <f>J37/1000000</f>
        <v>0</v>
      </c>
      <c r="L37" s="329">
        <v>8862</v>
      </c>
      <c r="M37" s="330">
        <v>8289</v>
      </c>
      <c r="N37" s="330">
        <f>L37-M37</f>
        <v>573</v>
      </c>
      <c r="O37" s="330">
        <f>$F37*N37</f>
        <v>286500</v>
      </c>
      <c r="P37" s="331">
        <f>O37/1000000</f>
        <v>0.2865</v>
      </c>
      <c r="Q37" s="446"/>
    </row>
    <row r="38" spans="1:17" ht="15.75" customHeight="1">
      <c r="A38" s="266">
        <v>22</v>
      </c>
      <c r="B38" s="333" t="s">
        <v>29</v>
      </c>
      <c r="C38" s="323">
        <v>4864799</v>
      </c>
      <c r="D38" s="336" t="s">
        <v>12</v>
      </c>
      <c r="E38" s="315" t="s">
        <v>330</v>
      </c>
      <c r="F38" s="323">
        <v>100</v>
      </c>
      <c r="G38" s="329">
        <v>149967</v>
      </c>
      <c r="H38" s="330">
        <v>149912</v>
      </c>
      <c r="I38" s="330">
        <f t="shared" si="4"/>
        <v>55</v>
      </c>
      <c r="J38" s="330">
        <f t="shared" si="5"/>
        <v>5500</v>
      </c>
      <c r="K38" s="331">
        <f t="shared" si="6"/>
        <v>0.0055</v>
      </c>
      <c r="L38" s="329">
        <v>327936</v>
      </c>
      <c r="M38" s="330">
        <v>319091</v>
      </c>
      <c r="N38" s="330">
        <f t="shared" si="7"/>
        <v>8845</v>
      </c>
      <c r="O38" s="330">
        <f t="shared" si="8"/>
        <v>884500</v>
      </c>
      <c r="P38" s="331">
        <f t="shared" si="9"/>
        <v>0.8845</v>
      </c>
      <c r="Q38" s="446"/>
    </row>
    <row r="39" spans="1:17" ht="15.75" customHeight="1">
      <c r="A39" s="266">
        <v>23</v>
      </c>
      <c r="B39" s="333" t="s">
        <v>30</v>
      </c>
      <c r="C39" s="323">
        <v>4864888</v>
      </c>
      <c r="D39" s="336" t="s">
        <v>12</v>
      </c>
      <c r="E39" s="315" t="s">
        <v>330</v>
      </c>
      <c r="F39" s="323">
        <v>1000</v>
      </c>
      <c r="G39" s="329">
        <v>995506</v>
      </c>
      <c r="H39" s="330">
        <v>995506</v>
      </c>
      <c r="I39" s="330">
        <f t="shared" si="4"/>
        <v>0</v>
      </c>
      <c r="J39" s="330">
        <f t="shared" si="5"/>
        <v>0</v>
      </c>
      <c r="K39" s="331">
        <f t="shared" si="6"/>
        <v>0</v>
      </c>
      <c r="L39" s="329">
        <v>984120</v>
      </c>
      <c r="M39" s="330">
        <v>984125</v>
      </c>
      <c r="N39" s="330">
        <f t="shared" si="7"/>
        <v>-5</v>
      </c>
      <c r="O39" s="330">
        <f t="shared" si="8"/>
        <v>-5000</v>
      </c>
      <c r="P39" s="331">
        <f t="shared" si="9"/>
        <v>-0.005</v>
      </c>
      <c r="Q39" s="446"/>
    </row>
    <row r="40" spans="1:17" ht="15.75" customHeight="1">
      <c r="A40" s="266">
        <v>24</v>
      </c>
      <c r="B40" s="333" t="s">
        <v>356</v>
      </c>
      <c r="C40" s="323">
        <v>4864873</v>
      </c>
      <c r="D40" s="336" t="s">
        <v>12</v>
      </c>
      <c r="E40" s="315" t="s">
        <v>330</v>
      </c>
      <c r="F40" s="323">
        <v>1000</v>
      </c>
      <c r="G40" s="329">
        <v>2</v>
      </c>
      <c r="H40" s="330">
        <v>2</v>
      </c>
      <c r="I40" s="330">
        <f>G40-H40</f>
        <v>0</v>
      </c>
      <c r="J40" s="330">
        <f>$F40*I40</f>
        <v>0</v>
      </c>
      <c r="K40" s="331">
        <f>J40/1000000</f>
        <v>0</v>
      </c>
      <c r="L40" s="329">
        <v>999715</v>
      </c>
      <c r="M40" s="330">
        <v>999251</v>
      </c>
      <c r="N40" s="330">
        <f>L40-M40</f>
        <v>464</v>
      </c>
      <c r="O40" s="330">
        <f>$F40*N40</f>
        <v>464000</v>
      </c>
      <c r="P40" s="331">
        <f>O40/1000000</f>
        <v>0.464</v>
      </c>
      <c r="Q40" s="457"/>
    </row>
    <row r="41" spans="1:16" ht="15.75" customHeight="1">
      <c r="A41" s="266">
        <v>25</v>
      </c>
      <c r="B41" s="333" t="s">
        <v>396</v>
      </c>
      <c r="C41" s="323">
        <v>5295124</v>
      </c>
      <c r="D41" s="336" t="s">
        <v>12</v>
      </c>
      <c r="E41" s="315" t="s">
        <v>330</v>
      </c>
      <c r="F41" s="323">
        <v>100</v>
      </c>
      <c r="G41" s="329">
        <v>55562</v>
      </c>
      <c r="H41" s="330">
        <v>54953</v>
      </c>
      <c r="I41" s="330">
        <f t="shared" si="4"/>
        <v>609</v>
      </c>
      <c r="J41" s="330">
        <f t="shared" si="5"/>
        <v>60900</v>
      </c>
      <c r="K41" s="331">
        <f t="shared" si="6"/>
        <v>0.0609</v>
      </c>
      <c r="L41" s="329">
        <v>124102</v>
      </c>
      <c r="M41" s="330">
        <v>121892</v>
      </c>
      <c r="N41" s="330">
        <f t="shared" si="7"/>
        <v>2210</v>
      </c>
      <c r="O41" s="330">
        <f t="shared" si="8"/>
        <v>221000</v>
      </c>
      <c r="P41" s="331">
        <f t="shared" si="9"/>
        <v>0.221</v>
      </c>
    </row>
    <row r="42" spans="1:17" ht="15.75" customHeight="1">
      <c r="A42" s="266"/>
      <c r="B42" s="335" t="s">
        <v>31</v>
      </c>
      <c r="C42" s="323"/>
      <c r="D42" s="336"/>
      <c r="E42" s="315"/>
      <c r="F42" s="323"/>
      <c r="G42" s="329"/>
      <c r="H42" s="330"/>
      <c r="I42" s="330"/>
      <c r="J42" s="330"/>
      <c r="K42" s="331"/>
      <c r="L42" s="329"/>
      <c r="M42" s="330"/>
      <c r="N42" s="330"/>
      <c r="O42" s="330"/>
      <c r="P42" s="331"/>
      <c r="Q42" s="446"/>
    </row>
    <row r="43" spans="1:17" ht="15.75" customHeight="1">
      <c r="A43" s="266">
        <v>26</v>
      </c>
      <c r="B43" s="333" t="s">
        <v>353</v>
      </c>
      <c r="C43" s="323">
        <v>5128477</v>
      </c>
      <c r="D43" s="336" t="s">
        <v>12</v>
      </c>
      <c r="E43" s="315" t="s">
        <v>330</v>
      </c>
      <c r="F43" s="323">
        <v>1000</v>
      </c>
      <c r="G43" s="329">
        <v>975640</v>
      </c>
      <c r="H43" s="330">
        <v>976129</v>
      </c>
      <c r="I43" s="330">
        <f>G43-H43</f>
        <v>-489</v>
      </c>
      <c r="J43" s="330">
        <f>$F43*I43</f>
        <v>-489000</v>
      </c>
      <c r="K43" s="331">
        <f>J43/1000000</f>
        <v>-0.489</v>
      </c>
      <c r="L43" s="329">
        <v>999816</v>
      </c>
      <c r="M43" s="330">
        <v>999816</v>
      </c>
      <c r="N43" s="330">
        <f>L43-M43</f>
        <v>0</v>
      </c>
      <c r="O43" s="330">
        <f>$F43*N43</f>
        <v>0</v>
      </c>
      <c r="P43" s="331">
        <f>O43/1000000</f>
        <v>0</v>
      </c>
      <c r="Q43" s="457"/>
    </row>
    <row r="44" spans="1:17" ht="15.75" customHeight="1">
      <c r="A44" s="266">
        <v>27</v>
      </c>
      <c r="B44" s="333" t="s">
        <v>354</v>
      </c>
      <c r="C44" s="323">
        <v>4865058</v>
      </c>
      <c r="D44" s="336" t="s">
        <v>12</v>
      </c>
      <c r="E44" s="315" t="s">
        <v>330</v>
      </c>
      <c r="F44" s="323">
        <v>1000</v>
      </c>
      <c r="G44" s="329">
        <v>557793</v>
      </c>
      <c r="H44" s="330">
        <v>558435</v>
      </c>
      <c r="I44" s="330">
        <f>G44-H44</f>
        <v>-642</v>
      </c>
      <c r="J44" s="330">
        <f>$F44*I44</f>
        <v>-642000</v>
      </c>
      <c r="K44" s="331">
        <f>J44/1000000</f>
        <v>-0.642</v>
      </c>
      <c r="L44" s="329">
        <v>829222</v>
      </c>
      <c r="M44" s="330">
        <v>829222</v>
      </c>
      <c r="N44" s="330">
        <f>L44-M44</f>
        <v>0</v>
      </c>
      <c r="O44" s="330">
        <f>$F44*N44</f>
        <v>0</v>
      </c>
      <c r="P44" s="331">
        <f>O44/1000000</f>
        <v>0</v>
      </c>
      <c r="Q44" s="457"/>
    </row>
    <row r="45" spans="1:17" ht="15.75" customHeight="1">
      <c r="A45" s="266">
        <v>28</v>
      </c>
      <c r="B45" s="333" t="s">
        <v>32</v>
      </c>
      <c r="C45" s="323">
        <v>4864791</v>
      </c>
      <c r="D45" s="336" t="s">
        <v>12</v>
      </c>
      <c r="E45" s="315" t="s">
        <v>330</v>
      </c>
      <c r="F45" s="323">
        <v>266.67</v>
      </c>
      <c r="G45" s="329">
        <v>999638</v>
      </c>
      <c r="H45" s="267">
        <v>999710</v>
      </c>
      <c r="I45" s="267">
        <f>G45-H45</f>
        <v>-72</v>
      </c>
      <c r="J45" s="267">
        <f>$F45*I45</f>
        <v>-19200.24</v>
      </c>
      <c r="K45" s="775">
        <f>J45/1000000</f>
        <v>-0.01920024</v>
      </c>
      <c r="L45" s="329">
        <v>999959</v>
      </c>
      <c r="M45" s="267">
        <v>999999</v>
      </c>
      <c r="N45" s="267">
        <f>L45-M45</f>
        <v>-40</v>
      </c>
      <c r="O45" s="267">
        <f>$F45*N45</f>
        <v>-10666.800000000001</v>
      </c>
      <c r="P45" s="775">
        <f>O45/1000000</f>
        <v>-0.0106668</v>
      </c>
      <c r="Q45" s="476"/>
    </row>
    <row r="46" spans="1:17" ht="15.75" customHeight="1">
      <c r="A46" s="266">
        <v>29</v>
      </c>
      <c r="B46" s="333" t="s">
        <v>33</v>
      </c>
      <c r="C46" s="323">
        <v>4864867</v>
      </c>
      <c r="D46" s="336" t="s">
        <v>12</v>
      </c>
      <c r="E46" s="315" t="s">
        <v>330</v>
      </c>
      <c r="F46" s="323">
        <v>500</v>
      </c>
      <c r="G46" s="329">
        <v>1005</v>
      </c>
      <c r="H46" s="330">
        <v>1003</v>
      </c>
      <c r="I46" s="330">
        <f>G46-H46</f>
        <v>2</v>
      </c>
      <c r="J46" s="330">
        <f>$F46*I46</f>
        <v>1000</v>
      </c>
      <c r="K46" s="331">
        <f>J46/1000000</f>
        <v>0.001</v>
      </c>
      <c r="L46" s="329">
        <v>35</v>
      </c>
      <c r="M46" s="330">
        <v>18</v>
      </c>
      <c r="N46" s="330">
        <f>L46-M46</f>
        <v>17</v>
      </c>
      <c r="O46" s="330">
        <f>$F46*N46</f>
        <v>8500</v>
      </c>
      <c r="P46" s="331">
        <f>O46/1000000</f>
        <v>0.0085</v>
      </c>
      <c r="Q46" s="446"/>
    </row>
    <row r="47" spans="1:17" ht="16.5" customHeight="1">
      <c r="A47" s="266"/>
      <c r="B47" s="334" t="s">
        <v>34</v>
      </c>
      <c r="C47" s="323"/>
      <c r="D47" s="337"/>
      <c r="E47" s="315"/>
      <c r="F47" s="323"/>
      <c r="G47" s="329"/>
      <c r="H47" s="330"/>
      <c r="I47" s="330"/>
      <c r="J47" s="330"/>
      <c r="K47" s="331"/>
      <c r="L47" s="329"/>
      <c r="M47" s="330"/>
      <c r="N47" s="330"/>
      <c r="O47" s="330"/>
      <c r="P47" s="331"/>
      <c r="Q47" s="446"/>
    </row>
    <row r="48" spans="1:17" ht="15" customHeight="1">
      <c r="A48" s="266">
        <v>30</v>
      </c>
      <c r="B48" s="333" t="s">
        <v>35</v>
      </c>
      <c r="C48" s="323">
        <v>4865041</v>
      </c>
      <c r="D48" s="336" t="s">
        <v>12</v>
      </c>
      <c r="E48" s="315" t="s">
        <v>330</v>
      </c>
      <c r="F48" s="323">
        <v>-1000</v>
      </c>
      <c r="G48" s="329">
        <v>22395</v>
      </c>
      <c r="H48" s="330">
        <v>22395</v>
      </c>
      <c r="I48" s="330">
        <f>G48-H48</f>
        <v>0</v>
      </c>
      <c r="J48" s="330">
        <f>$F48*I48</f>
        <v>0</v>
      </c>
      <c r="K48" s="331">
        <f>J48/1000000</f>
        <v>0</v>
      </c>
      <c r="L48" s="329">
        <v>996482</v>
      </c>
      <c r="M48" s="330">
        <v>996874</v>
      </c>
      <c r="N48" s="330">
        <f>L48-M48</f>
        <v>-392</v>
      </c>
      <c r="O48" s="330">
        <f>$F48*N48</f>
        <v>392000</v>
      </c>
      <c r="P48" s="331">
        <f>O48/1000000</f>
        <v>0.392</v>
      </c>
      <c r="Q48" s="446"/>
    </row>
    <row r="49" spans="1:17" ht="13.5" customHeight="1">
      <c r="A49" s="266">
        <v>31</v>
      </c>
      <c r="B49" s="333" t="s">
        <v>16</v>
      </c>
      <c r="C49" s="323">
        <v>5295182</v>
      </c>
      <c r="D49" s="336" t="s">
        <v>12</v>
      </c>
      <c r="E49" s="315" t="s">
        <v>330</v>
      </c>
      <c r="F49" s="323">
        <v>-500</v>
      </c>
      <c r="G49" s="329">
        <v>112480</v>
      </c>
      <c r="H49" s="267">
        <v>112479</v>
      </c>
      <c r="I49" s="330">
        <f>G49-H49</f>
        <v>1</v>
      </c>
      <c r="J49" s="330">
        <f>$F49*I49</f>
        <v>-500</v>
      </c>
      <c r="K49" s="331">
        <f>J49/1000000</f>
        <v>-0.0005</v>
      </c>
      <c r="L49" s="329">
        <v>14638</v>
      </c>
      <c r="M49" s="267">
        <v>14925</v>
      </c>
      <c r="N49" s="330">
        <f>L49-M49</f>
        <v>-287</v>
      </c>
      <c r="O49" s="330">
        <f>$F49*N49</f>
        <v>143500</v>
      </c>
      <c r="P49" s="331">
        <f>O49/1000000</f>
        <v>0.1435</v>
      </c>
      <c r="Q49" s="443"/>
    </row>
    <row r="50" spans="1:17" ht="13.5" customHeight="1">
      <c r="A50" s="267">
        <v>32</v>
      </c>
      <c r="B50" s="333" t="s">
        <v>17</v>
      </c>
      <c r="C50" s="323">
        <v>5295168</v>
      </c>
      <c r="D50" s="336" t="s">
        <v>12</v>
      </c>
      <c r="E50" s="315" t="s">
        <v>330</v>
      </c>
      <c r="F50" s="323">
        <v>-1000</v>
      </c>
      <c r="G50" s="329">
        <v>18889</v>
      </c>
      <c r="H50" s="330">
        <v>18889</v>
      </c>
      <c r="I50" s="330">
        <f>G50-H50</f>
        <v>0</v>
      </c>
      <c r="J50" s="330">
        <f>$F50*I50</f>
        <v>0</v>
      </c>
      <c r="K50" s="331">
        <f>J50/1000000</f>
        <v>0</v>
      </c>
      <c r="L50" s="329">
        <v>497</v>
      </c>
      <c r="M50" s="330">
        <v>497</v>
      </c>
      <c r="N50" s="330">
        <f>L50-M50</f>
        <v>0</v>
      </c>
      <c r="O50" s="330">
        <f>$F50*N50</f>
        <v>0</v>
      </c>
      <c r="P50" s="331">
        <f>O50/1000000</f>
        <v>0</v>
      </c>
      <c r="Q50" s="443"/>
    </row>
    <row r="51" spans="2:17" ht="14.25" customHeight="1">
      <c r="B51" s="334" t="s">
        <v>36</v>
      </c>
      <c r="C51" s="323"/>
      <c r="D51" s="337"/>
      <c r="E51" s="315"/>
      <c r="F51" s="323"/>
      <c r="G51" s="329"/>
      <c r="H51" s="330"/>
      <c r="I51" s="330"/>
      <c r="J51" s="330"/>
      <c r="K51" s="331"/>
      <c r="L51" s="329"/>
      <c r="M51" s="330"/>
      <c r="N51" s="330"/>
      <c r="O51" s="330"/>
      <c r="P51" s="331"/>
      <c r="Q51" s="446"/>
    </row>
    <row r="52" spans="1:17" ht="15.75" customHeight="1">
      <c r="A52" s="266">
        <v>33</v>
      </c>
      <c r="B52" s="333" t="s">
        <v>37</v>
      </c>
      <c r="C52" s="323">
        <v>4864911</v>
      </c>
      <c r="D52" s="336" t="s">
        <v>12</v>
      </c>
      <c r="E52" s="315" t="s">
        <v>330</v>
      </c>
      <c r="F52" s="323">
        <v>-1000</v>
      </c>
      <c r="G52" s="329">
        <v>13428</v>
      </c>
      <c r="H52" s="330">
        <v>13327</v>
      </c>
      <c r="I52" s="330">
        <f>G52-H52</f>
        <v>101</v>
      </c>
      <c r="J52" s="330">
        <f>$F52*I52</f>
        <v>-101000</v>
      </c>
      <c r="K52" s="331">
        <f>J52/1000000</f>
        <v>-0.101</v>
      </c>
      <c r="L52" s="329">
        <v>999963</v>
      </c>
      <c r="M52" s="330">
        <v>999964</v>
      </c>
      <c r="N52" s="330">
        <f>L52-M52</f>
        <v>-1</v>
      </c>
      <c r="O52" s="330">
        <f>$F52*N52</f>
        <v>1000</v>
      </c>
      <c r="P52" s="331">
        <f>O52/1000000</f>
        <v>0.001</v>
      </c>
      <c r="Q52" s="446"/>
    </row>
    <row r="53" spans="1:17" ht="15.75" customHeight="1">
      <c r="A53" s="266"/>
      <c r="B53" s="334" t="s">
        <v>364</v>
      </c>
      <c r="C53" s="323"/>
      <c r="D53" s="336"/>
      <c r="E53" s="315"/>
      <c r="F53" s="323"/>
      <c r="G53" s="329"/>
      <c r="H53" s="330"/>
      <c r="I53" s="330"/>
      <c r="J53" s="330"/>
      <c r="K53" s="331"/>
      <c r="L53" s="329"/>
      <c r="M53" s="330"/>
      <c r="N53" s="330"/>
      <c r="O53" s="330"/>
      <c r="P53" s="331"/>
      <c r="Q53" s="446"/>
    </row>
    <row r="54" spans="1:17" ht="15.75" customHeight="1">
      <c r="A54" s="266">
        <v>34</v>
      </c>
      <c r="B54" s="333" t="s">
        <v>413</v>
      </c>
      <c r="C54" s="323">
        <v>4864973</v>
      </c>
      <c r="D54" s="336" t="s">
        <v>12</v>
      </c>
      <c r="E54" s="315" t="s">
        <v>330</v>
      </c>
      <c r="F54" s="323">
        <v>-2000</v>
      </c>
      <c r="G54" s="329">
        <v>49956</v>
      </c>
      <c r="H54" s="330">
        <v>48898</v>
      </c>
      <c r="I54" s="330">
        <f>G54-H54</f>
        <v>1058</v>
      </c>
      <c r="J54" s="330">
        <f>$F54*I54</f>
        <v>-2116000</v>
      </c>
      <c r="K54" s="331">
        <f>J54/1000000</f>
        <v>-2.116</v>
      </c>
      <c r="L54" s="329">
        <v>116</v>
      </c>
      <c r="M54" s="330">
        <v>97</v>
      </c>
      <c r="N54" s="330">
        <f>L54-M54</f>
        <v>19</v>
      </c>
      <c r="O54" s="330">
        <f>$F54*N54</f>
        <v>-38000</v>
      </c>
      <c r="P54" s="331">
        <f>O54/1000000</f>
        <v>-0.038</v>
      </c>
      <c r="Q54" s="446"/>
    </row>
    <row r="55" spans="1:17" ht="18.75" customHeight="1">
      <c r="A55" s="266">
        <v>35</v>
      </c>
      <c r="B55" s="333" t="s">
        <v>371</v>
      </c>
      <c r="C55" s="323">
        <v>4864992</v>
      </c>
      <c r="D55" s="336" t="s">
        <v>12</v>
      </c>
      <c r="E55" s="315" t="s">
        <v>330</v>
      </c>
      <c r="F55" s="323">
        <v>-1000</v>
      </c>
      <c r="G55" s="329">
        <v>63017</v>
      </c>
      <c r="H55" s="330">
        <v>62768</v>
      </c>
      <c r="I55" s="330">
        <f>G55-H55</f>
        <v>249</v>
      </c>
      <c r="J55" s="330">
        <f>$F55*I55</f>
        <v>-249000</v>
      </c>
      <c r="K55" s="331">
        <f>J55/1000000</f>
        <v>-0.249</v>
      </c>
      <c r="L55" s="329">
        <v>998686</v>
      </c>
      <c r="M55" s="330">
        <v>998776</v>
      </c>
      <c r="N55" s="330">
        <f>L55-M55</f>
        <v>-90</v>
      </c>
      <c r="O55" s="330">
        <f>$F55*N55</f>
        <v>90000</v>
      </c>
      <c r="P55" s="331">
        <f>O55/1000000</f>
        <v>0.09</v>
      </c>
      <c r="Q55" s="754"/>
    </row>
    <row r="56" spans="1:17" ht="15.75" customHeight="1">
      <c r="A56" s="266">
        <v>36</v>
      </c>
      <c r="B56" s="333" t="s">
        <v>365</v>
      </c>
      <c r="C56" s="323">
        <v>4864981</v>
      </c>
      <c r="D56" s="336" t="s">
        <v>12</v>
      </c>
      <c r="E56" s="315" t="s">
        <v>330</v>
      </c>
      <c r="F56" s="323">
        <v>-1000</v>
      </c>
      <c r="G56" s="329">
        <v>119785</v>
      </c>
      <c r="H56" s="330">
        <v>119332</v>
      </c>
      <c r="I56" s="330">
        <f>G56-H56</f>
        <v>453</v>
      </c>
      <c r="J56" s="330">
        <f>$F56*I56</f>
        <v>-453000</v>
      </c>
      <c r="K56" s="331">
        <f>J56/1000000</f>
        <v>-0.453</v>
      </c>
      <c r="L56" s="329">
        <v>2498</v>
      </c>
      <c r="M56" s="330">
        <v>2428</v>
      </c>
      <c r="N56" s="330">
        <f>L56-M56</f>
        <v>70</v>
      </c>
      <c r="O56" s="330">
        <f>$F56*N56</f>
        <v>-70000</v>
      </c>
      <c r="P56" s="331">
        <f>O56/1000000</f>
        <v>-0.07</v>
      </c>
      <c r="Q56" s="754"/>
    </row>
    <row r="57" spans="1:17" ht="12" customHeight="1">
      <c r="A57" s="266"/>
      <c r="B57" s="335" t="s">
        <v>385</v>
      </c>
      <c r="C57" s="323"/>
      <c r="D57" s="336"/>
      <c r="E57" s="315"/>
      <c r="F57" s="323"/>
      <c r="G57" s="329"/>
      <c r="H57" s="330"/>
      <c r="I57" s="330"/>
      <c r="J57" s="330"/>
      <c r="K57" s="331"/>
      <c r="L57" s="329"/>
      <c r="M57" s="330"/>
      <c r="N57" s="330"/>
      <c r="O57" s="330"/>
      <c r="P57" s="331"/>
      <c r="Q57" s="447"/>
    </row>
    <row r="58" spans="1:17" ht="15.75" customHeight="1">
      <c r="A58" s="266">
        <v>37</v>
      </c>
      <c r="B58" s="333" t="s">
        <v>15</v>
      </c>
      <c r="C58" s="323">
        <v>4864953</v>
      </c>
      <c r="D58" s="336" t="s">
        <v>12</v>
      </c>
      <c r="E58" s="315" t="s">
        <v>330</v>
      </c>
      <c r="F58" s="323">
        <v>-2500</v>
      </c>
      <c r="G58" s="329">
        <v>1391</v>
      </c>
      <c r="H58" s="330">
        <v>1386</v>
      </c>
      <c r="I58" s="330">
        <f>G58-H58</f>
        <v>5</v>
      </c>
      <c r="J58" s="330">
        <f>$F58*I58</f>
        <v>-12500</v>
      </c>
      <c r="K58" s="331">
        <f>J58/1000000</f>
        <v>-0.0125</v>
      </c>
      <c r="L58" s="329">
        <v>35</v>
      </c>
      <c r="M58" s="330">
        <v>1</v>
      </c>
      <c r="N58" s="330">
        <f>L58-M58</f>
        <v>34</v>
      </c>
      <c r="O58" s="330">
        <f>$F58*N58</f>
        <v>-85000</v>
      </c>
      <c r="P58" s="331">
        <f>O58/1000000</f>
        <v>-0.085</v>
      </c>
      <c r="Q58" s="476"/>
    </row>
    <row r="59" spans="1:17" ht="18.75" customHeight="1">
      <c r="A59" s="266">
        <v>38</v>
      </c>
      <c r="B59" s="333" t="s">
        <v>16</v>
      </c>
      <c r="C59" s="323">
        <v>5128468</v>
      </c>
      <c r="D59" s="336" t="s">
        <v>12</v>
      </c>
      <c r="E59" s="315" t="s">
        <v>330</v>
      </c>
      <c r="F59" s="323">
        <v>-1000</v>
      </c>
      <c r="G59" s="329">
        <v>29913</v>
      </c>
      <c r="H59" s="330">
        <v>29899</v>
      </c>
      <c r="I59" s="330">
        <f>G59-H59</f>
        <v>14</v>
      </c>
      <c r="J59" s="330">
        <f>$F59*I59</f>
        <v>-14000</v>
      </c>
      <c r="K59" s="331">
        <f>J59/1000000</f>
        <v>-0.014</v>
      </c>
      <c r="L59" s="329">
        <v>1026</v>
      </c>
      <c r="M59" s="330">
        <v>919</v>
      </c>
      <c r="N59" s="330">
        <f>L59-M59</f>
        <v>107</v>
      </c>
      <c r="O59" s="330">
        <f>$F59*N59</f>
        <v>-107000</v>
      </c>
      <c r="P59" s="331">
        <f>O59/1000000</f>
        <v>-0.107</v>
      </c>
      <c r="Q59" s="453"/>
    </row>
    <row r="60" spans="1:17" ht="15" customHeight="1">
      <c r="A60" s="266"/>
      <c r="B60" s="335" t="s">
        <v>389</v>
      </c>
      <c r="C60" s="323"/>
      <c r="D60" s="336"/>
      <c r="E60" s="315"/>
      <c r="F60" s="323"/>
      <c r="G60" s="329"/>
      <c r="H60" s="330"/>
      <c r="I60" s="330"/>
      <c r="J60" s="330"/>
      <c r="K60" s="331"/>
      <c r="L60" s="329"/>
      <c r="M60" s="330"/>
      <c r="N60" s="330"/>
      <c r="O60" s="330"/>
      <c r="P60" s="331"/>
      <c r="Q60" s="453"/>
    </row>
    <row r="61" spans="1:17" ht="15.75" customHeight="1">
      <c r="A61" s="266">
        <v>39</v>
      </c>
      <c r="B61" s="333" t="s">
        <v>15</v>
      </c>
      <c r="C61" s="323">
        <v>4864903</v>
      </c>
      <c r="D61" s="336" t="s">
        <v>12</v>
      </c>
      <c r="E61" s="315" t="s">
        <v>330</v>
      </c>
      <c r="F61" s="323">
        <v>-1000</v>
      </c>
      <c r="G61" s="329">
        <v>998948</v>
      </c>
      <c r="H61" s="330">
        <v>999041</v>
      </c>
      <c r="I61" s="330">
        <f>G61-H61</f>
        <v>-93</v>
      </c>
      <c r="J61" s="330">
        <f>$F61*I61</f>
        <v>93000</v>
      </c>
      <c r="K61" s="331">
        <f>J61/1000000</f>
        <v>0.093</v>
      </c>
      <c r="L61" s="329">
        <v>998541</v>
      </c>
      <c r="M61" s="330">
        <v>998597</v>
      </c>
      <c r="N61" s="330">
        <f>L61-M61</f>
        <v>-56</v>
      </c>
      <c r="O61" s="330">
        <f>$F61*N61</f>
        <v>56000</v>
      </c>
      <c r="P61" s="331">
        <f>O61/1000000</f>
        <v>0.056</v>
      </c>
      <c r="Q61" s="443"/>
    </row>
    <row r="62" spans="1:17" ht="15" customHeight="1">
      <c r="A62" s="266">
        <v>40</v>
      </c>
      <c r="B62" s="333" t="s">
        <v>16</v>
      </c>
      <c r="C62" s="323">
        <v>4864946</v>
      </c>
      <c r="D62" s="336" t="s">
        <v>12</v>
      </c>
      <c r="E62" s="315" t="s">
        <v>330</v>
      </c>
      <c r="F62" s="323">
        <v>-1000</v>
      </c>
      <c r="G62" s="329">
        <v>30668</v>
      </c>
      <c r="H62" s="330">
        <v>30610</v>
      </c>
      <c r="I62" s="330">
        <f>G62-H62</f>
        <v>58</v>
      </c>
      <c r="J62" s="330">
        <f>$F62*I62</f>
        <v>-58000</v>
      </c>
      <c r="K62" s="331">
        <f>J62/1000000</f>
        <v>-0.058</v>
      </c>
      <c r="L62" s="329">
        <v>1619</v>
      </c>
      <c r="M62" s="330">
        <v>1610</v>
      </c>
      <c r="N62" s="330">
        <f>L62-M62</f>
        <v>9</v>
      </c>
      <c r="O62" s="330">
        <f>$F62*N62</f>
        <v>-9000</v>
      </c>
      <c r="P62" s="331">
        <f>O62/1000000</f>
        <v>-0.009</v>
      </c>
      <c r="Q62" s="443"/>
    </row>
    <row r="63" spans="1:17" ht="14.25" customHeight="1">
      <c r="A63" s="266"/>
      <c r="B63" s="335" t="s">
        <v>363</v>
      </c>
      <c r="C63" s="323"/>
      <c r="D63" s="336"/>
      <c r="E63" s="315"/>
      <c r="F63" s="323"/>
      <c r="G63" s="329"/>
      <c r="H63" s="330"/>
      <c r="I63" s="330"/>
      <c r="J63" s="330"/>
      <c r="K63" s="331"/>
      <c r="L63" s="329"/>
      <c r="M63" s="330"/>
      <c r="N63" s="330"/>
      <c r="O63" s="330"/>
      <c r="P63" s="331"/>
      <c r="Q63" s="446"/>
    </row>
    <row r="64" spans="1:17" ht="14.25" customHeight="1">
      <c r="A64" s="266"/>
      <c r="B64" s="335" t="s">
        <v>42</v>
      </c>
      <c r="C64" s="323"/>
      <c r="D64" s="336"/>
      <c r="E64" s="315"/>
      <c r="F64" s="323"/>
      <c r="G64" s="329"/>
      <c r="H64" s="330"/>
      <c r="I64" s="330"/>
      <c r="J64" s="330"/>
      <c r="K64" s="331"/>
      <c r="L64" s="329"/>
      <c r="M64" s="330"/>
      <c r="N64" s="330"/>
      <c r="O64" s="330"/>
      <c r="P64" s="331"/>
      <c r="Q64" s="446"/>
    </row>
    <row r="65" spans="1:17" ht="15.75" customHeight="1">
      <c r="A65" s="267">
        <v>41</v>
      </c>
      <c r="B65" s="333" t="s">
        <v>43</v>
      </c>
      <c r="C65" s="323">
        <v>4864843</v>
      </c>
      <c r="D65" s="336" t="s">
        <v>12</v>
      </c>
      <c r="E65" s="315" t="s">
        <v>330</v>
      </c>
      <c r="F65" s="323">
        <v>1000</v>
      </c>
      <c r="G65" s="329">
        <v>749</v>
      </c>
      <c r="H65" s="330">
        <v>748</v>
      </c>
      <c r="I65" s="330">
        <f>G65-H65</f>
        <v>1</v>
      </c>
      <c r="J65" s="330">
        <f>$F65*I65</f>
        <v>1000</v>
      </c>
      <c r="K65" s="331">
        <f>J65/1000000</f>
        <v>0.001</v>
      </c>
      <c r="L65" s="329">
        <v>28268</v>
      </c>
      <c r="M65" s="330">
        <v>28453</v>
      </c>
      <c r="N65" s="330">
        <f>L65-M65</f>
        <v>-185</v>
      </c>
      <c r="O65" s="330">
        <f>$F65*N65</f>
        <v>-185000</v>
      </c>
      <c r="P65" s="331">
        <f>O65/1000000</f>
        <v>-0.185</v>
      </c>
      <c r="Q65" s="446"/>
    </row>
    <row r="66" spans="1:17" s="749" customFormat="1" ht="15" thickBot="1">
      <c r="A66" s="689">
        <v>42</v>
      </c>
      <c r="B66" s="747" t="s">
        <v>44</v>
      </c>
      <c r="C66" s="748">
        <v>5295123</v>
      </c>
      <c r="D66" s="757" t="s">
        <v>12</v>
      </c>
      <c r="E66" s="749" t="s">
        <v>330</v>
      </c>
      <c r="F66" s="748">
        <v>100</v>
      </c>
      <c r="G66" s="689">
        <v>53983</v>
      </c>
      <c r="H66" s="748">
        <v>53983</v>
      </c>
      <c r="I66" s="748">
        <f>G66-H66</f>
        <v>0</v>
      </c>
      <c r="J66" s="748">
        <f>$F66*I66</f>
        <v>0</v>
      </c>
      <c r="K66" s="748">
        <f>J66/1000000</f>
        <v>0</v>
      </c>
      <c r="L66" s="689">
        <v>26360</v>
      </c>
      <c r="M66" s="748">
        <v>26360</v>
      </c>
      <c r="N66" s="748">
        <f>L66-M66</f>
        <v>0</v>
      </c>
      <c r="O66" s="748">
        <f>$F66*N66</f>
        <v>0</v>
      </c>
      <c r="P66" s="748">
        <f>O66/1000000</f>
        <v>0</v>
      </c>
      <c r="Q66" s="758"/>
    </row>
    <row r="67" spans="1:17" ht="21.75" customHeight="1" thickBot="1" thickTop="1">
      <c r="A67" s="267"/>
      <c r="B67" s="466" t="s">
        <v>295</v>
      </c>
      <c r="C67" s="38"/>
      <c r="D67" s="337"/>
      <c r="E67" s="315"/>
      <c r="F67" s="38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528" t="str">
        <f>Q1</f>
        <v>JUNE-2019</v>
      </c>
    </row>
    <row r="68" spans="1:17" ht="15.75" customHeight="1" thickTop="1">
      <c r="A68" s="265"/>
      <c r="B68" s="332" t="s">
        <v>45</v>
      </c>
      <c r="C68" s="313"/>
      <c r="D68" s="338"/>
      <c r="E68" s="338"/>
      <c r="F68" s="313"/>
      <c r="G68" s="529"/>
      <c r="H68" s="530"/>
      <c r="I68" s="530"/>
      <c r="J68" s="530"/>
      <c r="K68" s="531"/>
      <c r="L68" s="529"/>
      <c r="M68" s="530"/>
      <c r="N68" s="530"/>
      <c r="O68" s="530"/>
      <c r="P68" s="531"/>
      <c r="Q68" s="532"/>
    </row>
    <row r="69" spans="1:17" ht="15.75" customHeight="1">
      <c r="A69" s="266">
        <v>43</v>
      </c>
      <c r="B69" s="483" t="s">
        <v>80</v>
      </c>
      <c r="C69" s="323">
        <v>4865169</v>
      </c>
      <c r="D69" s="337" t="s">
        <v>12</v>
      </c>
      <c r="E69" s="315" t="s">
        <v>330</v>
      </c>
      <c r="F69" s="323">
        <v>1000</v>
      </c>
      <c r="G69" s="329">
        <v>1158</v>
      </c>
      <c r="H69" s="330">
        <v>1158</v>
      </c>
      <c r="I69" s="330">
        <f>G69-H69</f>
        <v>0</v>
      </c>
      <c r="J69" s="330">
        <f>$F69*I69</f>
        <v>0</v>
      </c>
      <c r="K69" s="331">
        <f>J69/1000000</f>
        <v>0</v>
      </c>
      <c r="L69" s="329">
        <v>61272</v>
      </c>
      <c r="M69" s="330">
        <v>61275</v>
      </c>
      <c r="N69" s="330">
        <f>L69-M69</f>
        <v>-3</v>
      </c>
      <c r="O69" s="330">
        <f>$F69*N69</f>
        <v>-3000</v>
      </c>
      <c r="P69" s="331">
        <f>O69/1000000</f>
        <v>-0.003</v>
      </c>
      <c r="Q69" s="446"/>
    </row>
    <row r="70" spans="1:17" ht="15.75" customHeight="1">
      <c r="A70" s="266"/>
      <c r="B70" s="292" t="s">
        <v>50</v>
      </c>
      <c r="C70" s="324"/>
      <c r="D70" s="339"/>
      <c r="E70" s="339"/>
      <c r="F70" s="324"/>
      <c r="G70" s="329"/>
      <c r="H70" s="330"/>
      <c r="I70" s="330"/>
      <c r="J70" s="330"/>
      <c r="K70" s="331"/>
      <c r="L70" s="329"/>
      <c r="M70" s="330"/>
      <c r="N70" s="330"/>
      <c r="O70" s="330"/>
      <c r="P70" s="331"/>
      <c r="Q70" s="446"/>
    </row>
    <row r="71" spans="1:17" ht="15.75" customHeight="1">
      <c r="A71" s="266">
        <v>44</v>
      </c>
      <c r="B71" s="467" t="s">
        <v>51</v>
      </c>
      <c r="C71" s="324">
        <v>4902572</v>
      </c>
      <c r="D71" s="468" t="s">
        <v>12</v>
      </c>
      <c r="E71" s="315" t="s">
        <v>330</v>
      </c>
      <c r="F71" s="324">
        <v>100</v>
      </c>
      <c r="G71" s="329">
        <v>0</v>
      </c>
      <c r="H71" s="330">
        <v>0</v>
      </c>
      <c r="I71" s="330">
        <f>G71-H71</f>
        <v>0</v>
      </c>
      <c r="J71" s="330">
        <f>$F71*I71</f>
        <v>0</v>
      </c>
      <c r="K71" s="331">
        <f>J71/1000000</f>
        <v>0</v>
      </c>
      <c r="L71" s="329">
        <v>0</v>
      </c>
      <c r="M71" s="330">
        <v>0</v>
      </c>
      <c r="N71" s="330">
        <f>L71-M71</f>
        <v>0</v>
      </c>
      <c r="O71" s="330">
        <f>$F71*N71</f>
        <v>0</v>
      </c>
      <c r="P71" s="331">
        <f>O71/1000000</f>
        <v>0</v>
      </c>
      <c r="Q71" s="781"/>
    </row>
    <row r="72" spans="1:17" ht="15.75" customHeight="1">
      <c r="A72" s="266">
        <v>45</v>
      </c>
      <c r="B72" s="467" t="s">
        <v>52</v>
      </c>
      <c r="C72" s="324">
        <v>4902541</v>
      </c>
      <c r="D72" s="468" t="s">
        <v>12</v>
      </c>
      <c r="E72" s="315" t="s">
        <v>330</v>
      </c>
      <c r="F72" s="324">
        <v>100</v>
      </c>
      <c r="G72" s="329">
        <v>999400</v>
      </c>
      <c r="H72" s="330">
        <v>999352</v>
      </c>
      <c r="I72" s="330">
        <f>G72-H72</f>
        <v>48</v>
      </c>
      <c r="J72" s="330">
        <f>$F72*I72</f>
        <v>4800</v>
      </c>
      <c r="K72" s="331">
        <f>J72/1000000</f>
        <v>0.0048</v>
      </c>
      <c r="L72" s="329">
        <v>999678</v>
      </c>
      <c r="M72" s="330">
        <v>999587</v>
      </c>
      <c r="N72" s="330">
        <f>L72-M72</f>
        <v>91</v>
      </c>
      <c r="O72" s="330">
        <f>$F72*N72</f>
        <v>9100</v>
      </c>
      <c r="P72" s="331">
        <f>O72/1000000</f>
        <v>0.0091</v>
      </c>
      <c r="Q72" s="446"/>
    </row>
    <row r="73" spans="1:17" ht="15.75" customHeight="1">
      <c r="A73" s="266">
        <v>46</v>
      </c>
      <c r="B73" s="467" t="s">
        <v>53</v>
      </c>
      <c r="C73" s="324">
        <v>4902539</v>
      </c>
      <c r="D73" s="468" t="s">
        <v>12</v>
      </c>
      <c r="E73" s="315" t="s">
        <v>330</v>
      </c>
      <c r="F73" s="324">
        <v>100</v>
      </c>
      <c r="G73" s="329">
        <v>2492</v>
      </c>
      <c r="H73" s="330">
        <v>2434</v>
      </c>
      <c r="I73" s="330">
        <f>G73-H73</f>
        <v>58</v>
      </c>
      <c r="J73" s="330">
        <f>$F73*I73</f>
        <v>5800</v>
      </c>
      <c r="K73" s="331">
        <f>J73/1000000</f>
        <v>0.0058</v>
      </c>
      <c r="L73" s="329">
        <v>28296</v>
      </c>
      <c r="M73" s="330">
        <v>27805</v>
      </c>
      <c r="N73" s="330">
        <f>L73-M73</f>
        <v>491</v>
      </c>
      <c r="O73" s="330">
        <f>$F73*N73</f>
        <v>49100</v>
      </c>
      <c r="P73" s="331">
        <f>O73/1000000</f>
        <v>0.0491</v>
      </c>
      <c r="Q73" s="446"/>
    </row>
    <row r="74" spans="1:17" ht="15.75" customHeight="1">
      <c r="A74" s="266"/>
      <c r="B74" s="292" t="s">
        <v>54</v>
      </c>
      <c r="C74" s="324"/>
      <c r="D74" s="339"/>
      <c r="E74" s="339"/>
      <c r="F74" s="324"/>
      <c r="G74" s="329"/>
      <c r="H74" s="330"/>
      <c r="I74" s="330"/>
      <c r="J74" s="330"/>
      <c r="K74" s="331"/>
      <c r="L74" s="329"/>
      <c r="M74" s="330"/>
      <c r="N74" s="330"/>
      <c r="O74" s="330"/>
      <c r="P74" s="331"/>
      <c r="Q74" s="446"/>
    </row>
    <row r="75" spans="1:17" ht="15.75" customHeight="1">
      <c r="A75" s="266">
        <v>47</v>
      </c>
      <c r="B75" s="467" t="s">
        <v>55</v>
      </c>
      <c r="C75" s="324">
        <v>4902591</v>
      </c>
      <c r="D75" s="468" t="s">
        <v>12</v>
      </c>
      <c r="E75" s="315" t="s">
        <v>330</v>
      </c>
      <c r="F75" s="324">
        <v>1333</v>
      </c>
      <c r="G75" s="329">
        <v>537</v>
      </c>
      <c r="H75" s="330">
        <v>522</v>
      </c>
      <c r="I75" s="330">
        <f aca="true" t="shared" si="10" ref="I75:I80">G75-H75</f>
        <v>15</v>
      </c>
      <c r="J75" s="330">
        <f aca="true" t="shared" si="11" ref="J75:J80">$F75*I75</f>
        <v>19995</v>
      </c>
      <c r="K75" s="331">
        <f aca="true" t="shared" si="12" ref="K75:K80">J75/1000000</f>
        <v>0.019995</v>
      </c>
      <c r="L75" s="329">
        <v>472</v>
      </c>
      <c r="M75" s="330">
        <v>437</v>
      </c>
      <c r="N75" s="330">
        <f aca="true" t="shared" si="13" ref="N75:N80">L75-M75</f>
        <v>35</v>
      </c>
      <c r="O75" s="330">
        <f aca="true" t="shared" si="14" ref="O75:O80">$F75*N75</f>
        <v>46655</v>
      </c>
      <c r="P75" s="331">
        <f aca="true" t="shared" si="15" ref="P75:P80">O75/1000000</f>
        <v>0.046655</v>
      </c>
      <c r="Q75" s="446"/>
    </row>
    <row r="76" spans="1:17" ht="15.75" customHeight="1">
      <c r="A76" s="266">
        <v>48</v>
      </c>
      <c r="B76" s="467" t="s">
        <v>56</v>
      </c>
      <c r="C76" s="324">
        <v>4902565</v>
      </c>
      <c r="D76" s="468" t="s">
        <v>12</v>
      </c>
      <c r="E76" s="315" t="s">
        <v>330</v>
      </c>
      <c r="F76" s="324">
        <v>100</v>
      </c>
      <c r="G76" s="329">
        <v>2814</v>
      </c>
      <c r="H76" s="330">
        <v>2801</v>
      </c>
      <c r="I76" s="330">
        <f t="shared" si="10"/>
        <v>13</v>
      </c>
      <c r="J76" s="330">
        <f t="shared" si="11"/>
        <v>1300</v>
      </c>
      <c r="K76" s="331">
        <f t="shared" si="12"/>
        <v>0.0013</v>
      </c>
      <c r="L76" s="329">
        <v>1543</v>
      </c>
      <c r="M76" s="330">
        <v>1539</v>
      </c>
      <c r="N76" s="330">
        <f t="shared" si="13"/>
        <v>4</v>
      </c>
      <c r="O76" s="330">
        <f t="shared" si="14"/>
        <v>400</v>
      </c>
      <c r="P76" s="331">
        <f t="shared" si="15"/>
        <v>0.0004</v>
      </c>
      <c r="Q76" s="446"/>
    </row>
    <row r="77" spans="1:17" ht="15.75" customHeight="1">
      <c r="A77" s="266">
        <v>49</v>
      </c>
      <c r="B77" s="467" t="s">
        <v>57</v>
      </c>
      <c r="C77" s="324">
        <v>4902523</v>
      </c>
      <c r="D77" s="468" t="s">
        <v>12</v>
      </c>
      <c r="E77" s="315" t="s">
        <v>330</v>
      </c>
      <c r="F77" s="324">
        <v>100</v>
      </c>
      <c r="G77" s="329">
        <v>999815</v>
      </c>
      <c r="H77" s="330">
        <v>999815</v>
      </c>
      <c r="I77" s="330">
        <f t="shared" si="10"/>
        <v>0</v>
      </c>
      <c r="J77" s="330">
        <f t="shared" si="11"/>
        <v>0</v>
      </c>
      <c r="K77" s="331">
        <f t="shared" si="12"/>
        <v>0</v>
      </c>
      <c r="L77" s="329">
        <v>999943</v>
      </c>
      <c r="M77" s="330">
        <v>999943</v>
      </c>
      <c r="N77" s="330">
        <f t="shared" si="13"/>
        <v>0</v>
      </c>
      <c r="O77" s="330">
        <f t="shared" si="14"/>
        <v>0</v>
      </c>
      <c r="P77" s="331">
        <f t="shared" si="15"/>
        <v>0</v>
      </c>
      <c r="Q77" s="446"/>
    </row>
    <row r="78" spans="1:17" ht="15.75" customHeight="1">
      <c r="A78" s="266">
        <v>50</v>
      </c>
      <c r="B78" s="467" t="s">
        <v>58</v>
      </c>
      <c r="C78" s="324">
        <v>4902547</v>
      </c>
      <c r="D78" s="468" t="s">
        <v>12</v>
      </c>
      <c r="E78" s="315" t="s">
        <v>330</v>
      </c>
      <c r="F78" s="324">
        <v>100</v>
      </c>
      <c r="G78" s="329">
        <v>5885</v>
      </c>
      <c r="H78" s="330">
        <v>5885</v>
      </c>
      <c r="I78" s="330">
        <f t="shared" si="10"/>
        <v>0</v>
      </c>
      <c r="J78" s="330">
        <f t="shared" si="11"/>
        <v>0</v>
      </c>
      <c r="K78" s="331">
        <f t="shared" si="12"/>
        <v>0</v>
      </c>
      <c r="L78" s="329">
        <v>8891</v>
      </c>
      <c r="M78" s="330">
        <v>8891</v>
      </c>
      <c r="N78" s="330">
        <f t="shared" si="13"/>
        <v>0</v>
      </c>
      <c r="O78" s="330">
        <f t="shared" si="14"/>
        <v>0</v>
      </c>
      <c r="P78" s="331">
        <f t="shared" si="15"/>
        <v>0</v>
      </c>
      <c r="Q78" s="446"/>
    </row>
    <row r="79" spans="1:17" ht="15.75" customHeight="1">
      <c r="A79" s="266">
        <v>51</v>
      </c>
      <c r="B79" s="467" t="s">
        <v>59</v>
      </c>
      <c r="C79" s="324">
        <v>4902548</v>
      </c>
      <c r="D79" s="468" t="s">
        <v>12</v>
      </c>
      <c r="E79" s="315" t="s">
        <v>330</v>
      </c>
      <c r="F79" s="484">
        <v>100</v>
      </c>
      <c r="G79" s="329">
        <v>0</v>
      </c>
      <c r="H79" s="330">
        <v>0</v>
      </c>
      <c r="I79" s="330">
        <f t="shared" si="10"/>
        <v>0</v>
      </c>
      <c r="J79" s="330">
        <f t="shared" si="11"/>
        <v>0</v>
      </c>
      <c r="K79" s="331">
        <f t="shared" si="12"/>
        <v>0</v>
      </c>
      <c r="L79" s="329">
        <v>0</v>
      </c>
      <c r="M79" s="330">
        <v>0</v>
      </c>
      <c r="N79" s="330">
        <f t="shared" si="13"/>
        <v>0</v>
      </c>
      <c r="O79" s="330">
        <f t="shared" si="14"/>
        <v>0</v>
      </c>
      <c r="P79" s="331">
        <f t="shared" si="15"/>
        <v>0</v>
      </c>
      <c r="Q79" s="476"/>
    </row>
    <row r="80" spans="1:17" ht="15.75" customHeight="1">
      <c r="A80" s="266">
        <v>52</v>
      </c>
      <c r="B80" s="467" t="s">
        <v>60</v>
      </c>
      <c r="C80" s="324">
        <v>4902564</v>
      </c>
      <c r="D80" s="468" t="s">
        <v>12</v>
      </c>
      <c r="E80" s="315" t="s">
        <v>330</v>
      </c>
      <c r="F80" s="324">
        <v>100</v>
      </c>
      <c r="G80" s="329">
        <v>608</v>
      </c>
      <c r="H80" s="330">
        <v>395</v>
      </c>
      <c r="I80" s="330">
        <f t="shared" si="10"/>
        <v>213</v>
      </c>
      <c r="J80" s="330">
        <f t="shared" si="11"/>
        <v>21300</v>
      </c>
      <c r="K80" s="331">
        <f t="shared" si="12"/>
        <v>0.0213</v>
      </c>
      <c r="L80" s="329">
        <v>975</v>
      </c>
      <c r="M80" s="330">
        <v>797</v>
      </c>
      <c r="N80" s="330">
        <f t="shared" si="13"/>
        <v>178</v>
      </c>
      <c r="O80" s="330">
        <f t="shared" si="14"/>
        <v>17800</v>
      </c>
      <c r="P80" s="331">
        <f t="shared" si="15"/>
        <v>0.0178</v>
      </c>
      <c r="Q80" s="458"/>
    </row>
    <row r="81" spans="1:17" ht="15.75" customHeight="1">
      <c r="A81" s="266"/>
      <c r="B81" s="292" t="s">
        <v>62</v>
      </c>
      <c r="C81" s="324"/>
      <c r="D81" s="339"/>
      <c r="E81" s="339"/>
      <c r="F81" s="324"/>
      <c r="G81" s="329"/>
      <c r="H81" s="330"/>
      <c r="I81" s="330"/>
      <c r="J81" s="330"/>
      <c r="K81" s="331"/>
      <c r="L81" s="329"/>
      <c r="M81" s="330"/>
      <c r="N81" s="330"/>
      <c r="O81" s="330"/>
      <c r="P81" s="331"/>
      <c r="Q81" s="446"/>
    </row>
    <row r="82" spans="1:17" ht="15.75" customHeight="1">
      <c r="A82" s="266">
        <v>53</v>
      </c>
      <c r="B82" s="467" t="s">
        <v>63</v>
      </c>
      <c r="C82" s="324">
        <v>4865088</v>
      </c>
      <c r="D82" s="468" t="s">
        <v>12</v>
      </c>
      <c r="E82" s="315" t="s">
        <v>330</v>
      </c>
      <c r="F82" s="324">
        <v>166.66</v>
      </c>
      <c r="G82" s="329">
        <v>1412</v>
      </c>
      <c r="H82" s="330">
        <v>1412</v>
      </c>
      <c r="I82" s="330">
        <f>G82-H82</f>
        <v>0</v>
      </c>
      <c r="J82" s="330">
        <f>$F82*I82</f>
        <v>0</v>
      </c>
      <c r="K82" s="331">
        <f>J82/1000000</f>
        <v>0</v>
      </c>
      <c r="L82" s="329">
        <v>7172</v>
      </c>
      <c r="M82" s="330">
        <v>7172</v>
      </c>
      <c r="N82" s="330">
        <f>L82-M82</f>
        <v>0</v>
      </c>
      <c r="O82" s="330">
        <f>$F82*N82</f>
        <v>0</v>
      </c>
      <c r="P82" s="331">
        <f>O82/1000000</f>
        <v>0</v>
      </c>
      <c r="Q82" s="474"/>
    </row>
    <row r="83" spans="1:17" ht="15.75" customHeight="1">
      <c r="A83" s="266">
        <v>54</v>
      </c>
      <c r="B83" s="467" t="s">
        <v>64</v>
      </c>
      <c r="C83" s="324">
        <v>4902579</v>
      </c>
      <c r="D83" s="468" t="s">
        <v>12</v>
      </c>
      <c r="E83" s="315" t="s">
        <v>330</v>
      </c>
      <c r="F83" s="324">
        <v>500</v>
      </c>
      <c r="G83" s="329">
        <v>999855</v>
      </c>
      <c r="H83" s="330">
        <v>999855</v>
      </c>
      <c r="I83" s="330">
        <f>G83-H83</f>
        <v>0</v>
      </c>
      <c r="J83" s="330">
        <f>$F83*I83</f>
        <v>0</v>
      </c>
      <c r="K83" s="331">
        <f>J83/1000000</f>
        <v>0</v>
      </c>
      <c r="L83" s="329">
        <v>1376</v>
      </c>
      <c r="M83" s="330">
        <v>1297</v>
      </c>
      <c r="N83" s="330">
        <f>L83-M83</f>
        <v>79</v>
      </c>
      <c r="O83" s="330">
        <f>$F83*N83</f>
        <v>39500</v>
      </c>
      <c r="P83" s="331">
        <f>O83/1000000</f>
        <v>0.0395</v>
      </c>
      <c r="Q83" s="446"/>
    </row>
    <row r="84" spans="1:17" ht="15.75" customHeight="1">
      <c r="A84" s="266">
        <v>55</v>
      </c>
      <c r="B84" s="467" t="s">
        <v>65</v>
      </c>
      <c r="C84" s="324">
        <v>4902585</v>
      </c>
      <c r="D84" s="468" t="s">
        <v>12</v>
      </c>
      <c r="E84" s="315" t="s">
        <v>330</v>
      </c>
      <c r="F84" s="484">
        <v>666.67</v>
      </c>
      <c r="G84" s="329">
        <v>1972</v>
      </c>
      <c r="H84" s="330">
        <v>1934</v>
      </c>
      <c r="I84" s="330">
        <f>G84-H84</f>
        <v>38</v>
      </c>
      <c r="J84" s="330">
        <f>$F84*I84</f>
        <v>25333.46</v>
      </c>
      <c r="K84" s="331">
        <f>J84/1000000</f>
        <v>0.02533346</v>
      </c>
      <c r="L84" s="329">
        <v>207</v>
      </c>
      <c r="M84" s="330">
        <v>198</v>
      </c>
      <c r="N84" s="330">
        <f>L84-M84</f>
        <v>9</v>
      </c>
      <c r="O84" s="330">
        <f>$F84*N84</f>
        <v>6000.03</v>
      </c>
      <c r="P84" s="331">
        <f>O84/1000000</f>
        <v>0.00600003</v>
      </c>
      <c r="Q84" s="446"/>
    </row>
    <row r="85" spans="1:17" ht="15.75" customHeight="1">
      <c r="A85" s="266">
        <v>56</v>
      </c>
      <c r="B85" s="467" t="s">
        <v>66</v>
      </c>
      <c r="C85" s="324">
        <v>4865072</v>
      </c>
      <c r="D85" s="468" t="s">
        <v>12</v>
      </c>
      <c r="E85" s="315" t="s">
        <v>330</v>
      </c>
      <c r="F85" s="484">
        <v>666.6666666666666</v>
      </c>
      <c r="G85" s="329">
        <v>4921</v>
      </c>
      <c r="H85" s="330">
        <v>4863</v>
      </c>
      <c r="I85" s="330">
        <f>G85-H85</f>
        <v>58</v>
      </c>
      <c r="J85" s="330">
        <f>$F85*I85</f>
        <v>38666.666666666664</v>
      </c>
      <c r="K85" s="331">
        <f>J85/1000000</f>
        <v>0.03866666666666666</v>
      </c>
      <c r="L85" s="329">
        <v>1540</v>
      </c>
      <c r="M85" s="330">
        <v>1526</v>
      </c>
      <c r="N85" s="330">
        <f>L85-M85</f>
        <v>14</v>
      </c>
      <c r="O85" s="330">
        <f>$F85*N85</f>
        <v>9333.333333333332</v>
      </c>
      <c r="P85" s="331">
        <f>O85/1000000</f>
        <v>0.009333333333333332</v>
      </c>
      <c r="Q85" s="446"/>
    </row>
    <row r="86" spans="2:17" ht="15.75" customHeight="1">
      <c r="B86" s="292" t="s">
        <v>68</v>
      </c>
      <c r="C86" s="324"/>
      <c r="D86" s="339"/>
      <c r="E86" s="339"/>
      <c r="F86" s="324"/>
      <c r="G86" s="329"/>
      <c r="H86" s="330"/>
      <c r="I86" s="330"/>
      <c r="J86" s="330"/>
      <c r="K86" s="331"/>
      <c r="L86" s="329"/>
      <c r="M86" s="330"/>
      <c r="N86" s="330"/>
      <c r="O86" s="330"/>
      <c r="P86" s="331"/>
      <c r="Q86" s="446"/>
    </row>
    <row r="87" spans="1:17" ht="15.75" customHeight="1">
      <c r="A87" s="266">
        <v>57</v>
      </c>
      <c r="B87" s="467" t="s">
        <v>61</v>
      </c>
      <c r="C87" s="324">
        <v>4902568</v>
      </c>
      <c r="D87" s="468" t="s">
        <v>12</v>
      </c>
      <c r="E87" s="315" t="s">
        <v>330</v>
      </c>
      <c r="F87" s="324">
        <v>100</v>
      </c>
      <c r="G87" s="329">
        <v>997265</v>
      </c>
      <c r="H87" s="330">
        <v>997270</v>
      </c>
      <c r="I87" s="330">
        <f>G87-H87</f>
        <v>-5</v>
      </c>
      <c r="J87" s="330">
        <f>$F87*I87</f>
        <v>-500</v>
      </c>
      <c r="K87" s="331">
        <f>J87/1000000</f>
        <v>-0.0005</v>
      </c>
      <c r="L87" s="329">
        <v>3948</v>
      </c>
      <c r="M87" s="330">
        <v>3797</v>
      </c>
      <c r="N87" s="330">
        <f>L87-M87</f>
        <v>151</v>
      </c>
      <c r="O87" s="330">
        <f>$F87*N87</f>
        <v>15100</v>
      </c>
      <c r="P87" s="331">
        <f>O87/1000000</f>
        <v>0.0151</v>
      </c>
      <c r="Q87" s="458"/>
    </row>
    <row r="88" spans="1:17" ht="15.75" customHeight="1">
      <c r="A88" s="266">
        <v>58</v>
      </c>
      <c r="B88" s="467" t="s">
        <v>69</v>
      </c>
      <c r="C88" s="324">
        <v>4902549</v>
      </c>
      <c r="D88" s="468" t="s">
        <v>12</v>
      </c>
      <c r="E88" s="315" t="s">
        <v>330</v>
      </c>
      <c r="F88" s="324">
        <v>100</v>
      </c>
      <c r="G88" s="329">
        <v>999748</v>
      </c>
      <c r="H88" s="330">
        <v>999748</v>
      </c>
      <c r="I88" s="330">
        <f>G88-H88</f>
        <v>0</v>
      </c>
      <c r="J88" s="330">
        <f>$F88*I88</f>
        <v>0</v>
      </c>
      <c r="K88" s="331">
        <f>J88/1000000</f>
        <v>0</v>
      </c>
      <c r="L88" s="329">
        <v>999983</v>
      </c>
      <c r="M88" s="330">
        <v>999983</v>
      </c>
      <c r="N88" s="330">
        <f>L88-M88</f>
        <v>0</v>
      </c>
      <c r="O88" s="330">
        <f>$F88*N88</f>
        <v>0</v>
      </c>
      <c r="P88" s="331">
        <f>O88/1000000</f>
        <v>0</v>
      </c>
      <c r="Q88" s="458"/>
    </row>
    <row r="89" spans="1:17" ht="15.75" customHeight="1">
      <c r="A89" s="266">
        <v>59</v>
      </c>
      <c r="B89" s="467" t="s">
        <v>81</v>
      </c>
      <c r="C89" s="324">
        <v>4902527</v>
      </c>
      <c r="D89" s="468" t="s">
        <v>12</v>
      </c>
      <c r="E89" s="315" t="s">
        <v>330</v>
      </c>
      <c r="F89" s="324">
        <v>100</v>
      </c>
      <c r="G89" s="329">
        <v>225</v>
      </c>
      <c r="H89" s="330">
        <v>225</v>
      </c>
      <c r="I89" s="330">
        <f>G89-H89</f>
        <v>0</v>
      </c>
      <c r="J89" s="330">
        <f>$F89*I89</f>
        <v>0</v>
      </c>
      <c r="K89" s="331">
        <f>J89/1000000</f>
        <v>0</v>
      </c>
      <c r="L89" s="329">
        <v>999991</v>
      </c>
      <c r="M89" s="330">
        <v>999991</v>
      </c>
      <c r="N89" s="330">
        <f>L89-M89</f>
        <v>0</v>
      </c>
      <c r="O89" s="330">
        <f>$F89*N89</f>
        <v>0</v>
      </c>
      <c r="P89" s="331">
        <f>O89/1000000</f>
        <v>0</v>
      </c>
      <c r="Q89" s="446"/>
    </row>
    <row r="90" spans="1:17" ht="15.75" customHeight="1">
      <c r="A90" s="267">
        <v>60</v>
      </c>
      <c r="B90" s="467" t="s">
        <v>70</v>
      </c>
      <c r="C90" s="324">
        <v>4902538</v>
      </c>
      <c r="D90" s="468" t="s">
        <v>12</v>
      </c>
      <c r="E90" s="315" t="s">
        <v>330</v>
      </c>
      <c r="F90" s="324">
        <v>100</v>
      </c>
      <c r="G90" s="329">
        <v>999762</v>
      </c>
      <c r="H90" s="330">
        <v>999762</v>
      </c>
      <c r="I90" s="330">
        <f>G90-H90</f>
        <v>0</v>
      </c>
      <c r="J90" s="330">
        <f>$F90*I90</f>
        <v>0</v>
      </c>
      <c r="K90" s="331">
        <f>J90/1000000</f>
        <v>0</v>
      </c>
      <c r="L90" s="329">
        <v>999987</v>
      </c>
      <c r="M90" s="330">
        <v>999987</v>
      </c>
      <c r="N90" s="330">
        <f>L90-M90</f>
        <v>0</v>
      </c>
      <c r="O90" s="330">
        <f>$F90*N90</f>
        <v>0</v>
      </c>
      <c r="P90" s="331">
        <f>O90/1000000</f>
        <v>0</v>
      </c>
      <c r="Q90" s="446"/>
    </row>
    <row r="91" spans="2:17" ht="15.75" customHeight="1">
      <c r="B91" s="292" t="s">
        <v>71</v>
      </c>
      <c r="C91" s="324"/>
      <c r="D91" s="339"/>
      <c r="E91" s="339"/>
      <c r="F91" s="324"/>
      <c r="G91" s="329"/>
      <c r="H91" s="330"/>
      <c r="I91" s="330"/>
      <c r="J91" s="330"/>
      <c r="K91" s="331"/>
      <c r="L91" s="329"/>
      <c r="M91" s="330"/>
      <c r="N91" s="330"/>
      <c r="O91" s="330"/>
      <c r="P91" s="331"/>
      <c r="Q91" s="446"/>
    </row>
    <row r="92" spans="1:17" ht="15.75" customHeight="1">
      <c r="A92" s="266">
        <v>61</v>
      </c>
      <c r="B92" s="467" t="s">
        <v>72</v>
      </c>
      <c r="C92" s="324">
        <v>4902540</v>
      </c>
      <c r="D92" s="468" t="s">
        <v>12</v>
      </c>
      <c r="E92" s="315" t="s">
        <v>330</v>
      </c>
      <c r="F92" s="324">
        <v>100</v>
      </c>
      <c r="G92" s="329">
        <v>6654</v>
      </c>
      <c r="H92" s="330">
        <v>6329</v>
      </c>
      <c r="I92" s="330">
        <f>G92-H92</f>
        <v>325</v>
      </c>
      <c r="J92" s="330">
        <f>$F92*I92</f>
        <v>32500</v>
      </c>
      <c r="K92" s="331">
        <f>J92/1000000</f>
        <v>0.0325</v>
      </c>
      <c r="L92" s="329">
        <v>11339</v>
      </c>
      <c r="M92" s="330">
        <v>11169</v>
      </c>
      <c r="N92" s="330">
        <f>L92-M92</f>
        <v>170</v>
      </c>
      <c r="O92" s="330">
        <f>$F92*N92</f>
        <v>17000</v>
      </c>
      <c r="P92" s="331">
        <f>O92/1000000</f>
        <v>0.017</v>
      </c>
      <c r="Q92" s="458"/>
    </row>
    <row r="93" spans="1:17" ht="15.75" customHeight="1">
      <c r="A93" s="448">
        <v>62</v>
      </c>
      <c r="B93" s="467" t="s">
        <v>73</v>
      </c>
      <c r="C93" s="324">
        <v>4902520</v>
      </c>
      <c r="D93" s="468" t="s">
        <v>12</v>
      </c>
      <c r="E93" s="315" t="s">
        <v>330</v>
      </c>
      <c r="F93" s="324">
        <v>100</v>
      </c>
      <c r="G93" s="329">
        <v>6738</v>
      </c>
      <c r="H93" s="330">
        <v>6036</v>
      </c>
      <c r="I93" s="330">
        <f>G93-H93</f>
        <v>702</v>
      </c>
      <c r="J93" s="330">
        <f>$F93*I93</f>
        <v>70200</v>
      </c>
      <c r="K93" s="331">
        <f>J93/1000000</f>
        <v>0.0702</v>
      </c>
      <c r="L93" s="329">
        <v>1559</v>
      </c>
      <c r="M93" s="330">
        <v>1261</v>
      </c>
      <c r="N93" s="330">
        <f>L93-M93</f>
        <v>298</v>
      </c>
      <c r="O93" s="330">
        <f>$F93*N93</f>
        <v>29800</v>
      </c>
      <c r="P93" s="331">
        <f>O93/1000000</f>
        <v>0.0298</v>
      </c>
      <c r="Q93" s="446"/>
    </row>
    <row r="94" spans="1:17" ht="15.75" customHeight="1">
      <c r="A94" s="266">
        <v>63</v>
      </c>
      <c r="B94" s="467" t="s">
        <v>74</v>
      </c>
      <c r="C94" s="324">
        <v>4902536</v>
      </c>
      <c r="D94" s="468" t="s">
        <v>12</v>
      </c>
      <c r="E94" s="315" t="s">
        <v>330</v>
      </c>
      <c r="F94" s="324">
        <v>100</v>
      </c>
      <c r="G94" s="329">
        <v>26394</v>
      </c>
      <c r="H94" s="330">
        <v>26014</v>
      </c>
      <c r="I94" s="330">
        <f>G94-H94</f>
        <v>380</v>
      </c>
      <c r="J94" s="330">
        <f>$F94*I94</f>
        <v>38000</v>
      </c>
      <c r="K94" s="331">
        <f>J94/1000000</f>
        <v>0.038</v>
      </c>
      <c r="L94" s="329">
        <v>7022</v>
      </c>
      <c r="M94" s="330">
        <v>6861</v>
      </c>
      <c r="N94" s="330">
        <f>L94-M94</f>
        <v>161</v>
      </c>
      <c r="O94" s="330">
        <f>$F94*N94</f>
        <v>16100</v>
      </c>
      <c r="P94" s="331">
        <f>O94/1000000</f>
        <v>0.0161</v>
      </c>
      <c r="Q94" s="458"/>
    </row>
    <row r="95" spans="1:17" ht="15.75" customHeight="1">
      <c r="A95" s="448"/>
      <c r="B95" s="292" t="s">
        <v>31</v>
      </c>
      <c r="C95" s="324"/>
      <c r="D95" s="339"/>
      <c r="E95" s="339"/>
      <c r="F95" s="324"/>
      <c r="G95" s="329"/>
      <c r="H95" s="330"/>
      <c r="I95" s="330"/>
      <c r="J95" s="330"/>
      <c r="K95" s="331"/>
      <c r="L95" s="329"/>
      <c r="M95" s="330"/>
      <c r="N95" s="330"/>
      <c r="O95" s="330"/>
      <c r="P95" s="331"/>
      <c r="Q95" s="446"/>
    </row>
    <row r="96" spans="1:17" ht="15.75" customHeight="1">
      <c r="A96" s="448">
        <v>64</v>
      </c>
      <c r="B96" s="467" t="s">
        <v>67</v>
      </c>
      <c r="C96" s="324">
        <v>4864797</v>
      </c>
      <c r="D96" s="468" t="s">
        <v>12</v>
      </c>
      <c r="E96" s="315" t="s">
        <v>330</v>
      </c>
      <c r="F96" s="324">
        <v>100</v>
      </c>
      <c r="G96" s="329">
        <v>45637</v>
      </c>
      <c r="H96" s="330">
        <v>45557</v>
      </c>
      <c r="I96" s="330">
        <f>G96-H96</f>
        <v>80</v>
      </c>
      <c r="J96" s="330">
        <f>$F96*I96</f>
        <v>8000</v>
      </c>
      <c r="K96" s="331">
        <f>J96/1000000</f>
        <v>0.008</v>
      </c>
      <c r="L96" s="329">
        <v>1932</v>
      </c>
      <c r="M96" s="330">
        <v>1851</v>
      </c>
      <c r="N96" s="330">
        <f>L96-M96</f>
        <v>81</v>
      </c>
      <c r="O96" s="330">
        <f>$F96*N96</f>
        <v>8100</v>
      </c>
      <c r="P96" s="331">
        <f>O96/1000000</f>
        <v>0.0081</v>
      </c>
      <c r="Q96" s="446"/>
    </row>
    <row r="97" spans="1:17" ht="15.75" customHeight="1">
      <c r="A97" s="449">
        <v>65</v>
      </c>
      <c r="B97" s="467" t="s">
        <v>228</v>
      </c>
      <c r="C97" s="324">
        <v>4865086</v>
      </c>
      <c r="D97" s="468" t="s">
        <v>12</v>
      </c>
      <c r="E97" s="315" t="s">
        <v>330</v>
      </c>
      <c r="F97" s="324">
        <v>100</v>
      </c>
      <c r="G97" s="329">
        <v>26262</v>
      </c>
      <c r="H97" s="330">
        <v>26262</v>
      </c>
      <c r="I97" s="330">
        <f>G97-H97</f>
        <v>0</v>
      </c>
      <c r="J97" s="330">
        <f>$F97*I97</f>
        <v>0</v>
      </c>
      <c r="K97" s="331">
        <f>J97/1000000</f>
        <v>0</v>
      </c>
      <c r="L97" s="329">
        <v>52711</v>
      </c>
      <c r="M97" s="330">
        <v>52159</v>
      </c>
      <c r="N97" s="330">
        <f>L97-M97</f>
        <v>552</v>
      </c>
      <c r="O97" s="330">
        <f>$F97*N97</f>
        <v>55200</v>
      </c>
      <c r="P97" s="331">
        <f>O97/1000000</f>
        <v>0.0552</v>
      </c>
      <c r="Q97" s="446"/>
    </row>
    <row r="98" spans="1:17" ht="15.75" customHeight="1">
      <c r="A98" s="449">
        <v>66</v>
      </c>
      <c r="B98" s="467" t="s">
        <v>79</v>
      </c>
      <c r="C98" s="324">
        <v>4902528</v>
      </c>
      <c r="D98" s="468" t="s">
        <v>12</v>
      </c>
      <c r="E98" s="315" t="s">
        <v>330</v>
      </c>
      <c r="F98" s="324">
        <v>-300</v>
      </c>
      <c r="G98" s="329">
        <v>15</v>
      </c>
      <c r="H98" s="330">
        <v>15</v>
      </c>
      <c r="I98" s="330">
        <f>G98-H98</f>
        <v>0</v>
      </c>
      <c r="J98" s="330">
        <f>$F98*I98</f>
        <v>0</v>
      </c>
      <c r="K98" s="331">
        <f>J98/1000000</f>
        <v>0</v>
      </c>
      <c r="L98" s="329">
        <v>315</v>
      </c>
      <c r="M98" s="330">
        <v>315</v>
      </c>
      <c r="N98" s="330">
        <f>L98-M98</f>
        <v>0</v>
      </c>
      <c r="O98" s="330">
        <f>$F98*N98</f>
        <v>0</v>
      </c>
      <c r="P98" s="331">
        <f>O98/1000000</f>
        <v>0</v>
      </c>
      <c r="Q98" s="458"/>
    </row>
    <row r="99" spans="2:17" ht="15.75" customHeight="1">
      <c r="B99" s="334" t="s">
        <v>75</v>
      </c>
      <c r="C99" s="323"/>
      <c r="D99" s="336"/>
      <c r="E99" s="336"/>
      <c r="F99" s="323"/>
      <c r="G99" s="329"/>
      <c r="H99" s="330"/>
      <c r="I99" s="330"/>
      <c r="J99" s="330"/>
      <c r="K99" s="331"/>
      <c r="L99" s="329"/>
      <c r="M99" s="330"/>
      <c r="N99" s="330"/>
      <c r="O99" s="330"/>
      <c r="P99" s="331"/>
      <c r="Q99" s="446"/>
    </row>
    <row r="100" spans="1:17" ht="16.5">
      <c r="A100" s="449">
        <v>67</v>
      </c>
      <c r="B100" s="759" t="s">
        <v>76</v>
      </c>
      <c r="C100" s="323">
        <v>4902577</v>
      </c>
      <c r="D100" s="336" t="s">
        <v>12</v>
      </c>
      <c r="E100" s="315" t="s">
        <v>330</v>
      </c>
      <c r="F100" s="323">
        <v>-400</v>
      </c>
      <c r="G100" s="329">
        <v>995632</v>
      </c>
      <c r="H100" s="330">
        <v>995632</v>
      </c>
      <c r="I100" s="330">
        <f>G100-H100</f>
        <v>0</v>
      </c>
      <c r="J100" s="330">
        <f>$F100*I100</f>
        <v>0</v>
      </c>
      <c r="K100" s="331">
        <f>J100/1000000</f>
        <v>0</v>
      </c>
      <c r="L100" s="329">
        <v>61</v>
      </c>
      <c r="M100" s="330">
        <v>61</v>
      </c>
      <c r="N100" s="330">
        <f>L100-M100</f>
        <v>0</v>
      </c>
      <c r="O100" s="330">
        <f>$F100*N100</f>
        <v>0</v>
      </c>
      <c r="P100" s="331">
        <f>O100/1000000</f>
        <v>0</v>
      </c>
      <c r="Q100" s="760"/>
    </row>
    <row r="101" spans="1:17" ht="16.5">
      <c r="A101" s="449">
        <v>68</v>
      </c>
      <c r="B101" s="759" t="s">
        <v>77</v>
      </c>
      <c r="C101" s="323">
        <v>4902525</v>
      </c>
      <c r="D101" s="336" t="s">
        <v>12</v>
      </c>
      <c r="E101" s="315" t="s">
        <v>330</v>
      </c>
      <c r="F101" s="323">
        <v>400</v>
      </c>
      <c r="G101" s="329">
        <v>999981</v>
      </c>
      <c r="H101" s="330">
        <v>999985</v>
      </c>
      <c r="I101" s="330">
        <f>G101-H101</f>
        <v>-4</v>
      </c>
      <c r="J101" s="330">
        <f>$F101*I101</f>
        <v>-1600</v>
      </c>
      <c r="K101" s="331">
        <f>J101/1000000</f>
        <v>-0.0016</v>
      </c>
      <c r="L101" s="329">
        <v>999705</v>
      </c>
      <c r="M101" s="330">
        <v>999705</v>
      </c>
      <c r="N101" s="330">
        <f>L101-M101</f>
        <v>0</v>
      </c>
      <c r="O101" s="330">
        <f>$F101*N101</f>
        <v>0</v>
      </c>
      <c r="P101" s="331">
        <f>O101/1000000</f>
        <v>0</v>
      </c>
      <c r="Q101" s="458"/>
    </row>
    <row r="102" spans="2:17" ht="16.5">
      <c r="B102" s="292" t="s">
        <v>367</v>
      </c>
      <c r="C102" s="323"/>
      <c r="D102" s="336"/>
      <c r="E102" s="315"/>
      <c r="F102" s="323"/>
      <c r="G102" s="329"/>
      <c r="H102" s="330"/>
      <c r="I102" s="330"/>
      <c r="J102" s="330"/>
      <c r="K102" s="331"/>
      <c r="L102" s="329"/>
      <c r="M102" s="330"/>
      <c r="N102" s="330"/>
      <c r="O102" s="330"/>
      <c r="P102" s="331"/>
      <c r="Q102" s="446"/>
    </row>
    <row r="103" spans="1:17" ht="18">
      <c r="A103" s="449">
        <v>69</v>
      </c>
      <c r="B103" s="467" t="s">
        <v>373</v>
      </c>
      <c r="C103" s="301">
        <v>4864983</v>
      </c>
      <c r="D103" s="121" t="s">
        <v>12</v>
      </c>
      <c r="E103" s="93" t="s">
        <v>330</v>
      </c>
      <c r="F103" s="401">
        <v>800</v>
      </c>
      <c r="G103" s="329">
        <v>983645</v>
      </c>
      <c r="H103" s="330">
        <v>983676</v>
      </c>
      <c r="I103" s="310">
        <f>G103-H103</f>
        <v>-31</v>
      </c>
      <c r="J103" s="310">
        <f>$F103*I103</f>
        <v>-24800</v>
      </c>
      <c r="K103" s="310">
        <f>J103/1000000</f>
        <v>-0.0248</v>
      </c>
      <c r="L103" s="329">
        <v>999816</v>
      </c>
      <c r="M103" s="330">
        <v>999913</v>
      </c>
      <c r="N103" s="310">
        <f>L103-M103</f>
        <v>-97</v>
      </c>
      <c r="O103" s="310">
        <f>$F103*N103</f>
        <v>-77600</v>
      </c>
      <c r="P103" s="310">
        <f>O103/1000000</f>
        <v>-0.0776</v>
      </c>
      <c r="Q103" s="446"/>
    </row>
    <row r="104" spans="1:17" ht="18">
      <c r="A104" s="449">
        <v>70</v>
      </c>
      <c r="B104" s="467" t="s">
        <v>383</v>
      </c>
      <c r="C104" s="301">
        <v>4864950</v>
      </c>
      <c r="D104" s="121" t="s">
        <v>12</v>
      </c>
      <c r="E104" s="93" t="s">
        <v>330</v>
      </c>
      <c r="F104" s="401">
        <v>2000</v>
      </c>
      <c r="G104" s="329">
        <v>998248</v>
      </c>
      <c r="H104" s="330">
        <v>998251</v>
      </c>
      <c r="I104" s="310">
        <f>G104-H104</f>
        <v>-3</v>
      </c>
      <c r="J104" s="310">
        <f>$F104*I104</f>
        <v>-6000</v>
      </c>
      <c r="K104" s="310">
        <f>J104/1000000</f>
        <v>-0.006</v>
      </c>
      <c r="L104" s="329">
        <v>1079</v>
      </c>
      <c r="M104" s="330">
        <v>1079</v>
      </c>
      <c r="N104" s="310">
        <f>L104-M104</f>
        <v>0</v>
      </c>
      <c r="O104" s="310">
        <f>$F104*N104</f>
        <v>0</v>
      </c>
      <c r="P104" s="310">
        <f>O104/1000000</f>
        <v>0</v>
      </c>
      <c r="Q104" s="446"/>
    </row>
    <row r="105" spans="2:17" ht="18">
      <c r="B105" s="292" t="s">
        <v>397</v>
      </c>
      <c r="C105" s="301"/>
      <c r="D105" s="121"/>
      <c r="E105" s="93"/>
      <c r="F105" s="323"/>
      <c r="G105" s="329"/>
      <c r="H105" s="330"/>
      <c r="I105" s="310"/>
      <c r="J105" s="310"/>
      <c r="K105" s="310"/>
      <c r="L105" s="329"/>
      <c r="M105" s="330"/>
      <c r="N105" s="310"/>
      <c r="O105" s="310"/>
      <c r="P105" s="310"/>
      <c r="Q105" s="446"/>
    </row>
    <row r="106" spans="1:17" ht="18">
      <c r="A106" s="449">
        <v>71</v>
      </c>
      <c r="B106" s="467" t="s">
        <v>398</v>
      </c>
      <c r="C106" s="301">
        <v>4864810</v>
      </c>
      <c r="D106" s="121" t="s">
        <v>12</v>
      </c>
      <c r="E106" s="93" t="s">
        <v>330</v>
      </c>
      <c r="F106" s="401">
        <v>200</v>
      </c>
      <c r="G106" s="329">
        <v>986707</v>
      </c>
      <c r="H106" s="330">
        <v>986138</v>
      </c>
      <c r="I106" s="330">
        <f>G106-H106</f>
        <v>569</v>
      </c>
      <c r="J106" s="330">
        <f>$F106*I106</f>
        <v>113800</v>
      </c>
      <c r="K106" s="331">
        <f>J106/1000000</f>
        <v>0.1138</v>
      </c>
      <c r="L106" s="329">
        <v>373</v>
      </c>
      <c r="M106" s="330">
        <v>358</v>
      </c>
      <c r="N106" s="330">
        <f>L106-M106</f>
        <v>15</v>
      </c>
      <c r="O106" s="330">
        <f>$F106*N106</f>
        <v>3000</v>
      </c>
      <c r="P106" s="331">
        <f>O106/1000000</f>
        <v>0.003</v>
      </c>
      <c r="Q106" s="446"/>
    </row>
    <row r="107" spans="1:17" ht="18">
      <c r="A107" s="310"/>
      <c r="B107" s="467"/>
      <c r="C107" s="301"/>
      <c r="D107" s="121"/>
      <c r="E107" s="93"/>
      <c r="F107" s="323"/>
      <c r="G107" s="329"/>
      <c r="H107" s="330"/>
      <c r="I107" s="330"/>
      <c r="J107" s="330"/>
      <c r="K107" s="330">
        <v>-0.006859</v>
      </c>
      <c r="L107" s="329"/>
      <c r="M107" s="330"/>
      <c r="N107" s="330"/>
      <c r="O107" s="330"/>
      <c r="P107" s="330">
        <v>0.006836</v>
      </c>
      <c r="Q107" s="474" t="s">
        <v>481</v>
      </c>
    </row>
    <row r="108" spans="1:17" s="479" customFormat="1" ht="18">
      <c r="A108" s="353">
        <v>72</v>
      </c>
      <c r="B108" s="690" t="s">
        <v>399</v>
      </c>
      <c r="C108" s="301">
        <v>4864901</v>
      </c>
      <c r="D108" s="121" t="s">
        <v>12</v>
      </c>
      <c r="E108" s="93" t="s">
        <v>330</v>
      </c>
      <c r="F108" s="323">
        <v>250</v>
      </c>
      <c r="G108" s="329">
        <v>999206</v>
      </c>
      <c r="H108" s="330">
        <v>999611</v>
      </c>
      <c r="I108" s="310">
        <f>G108-H108</f>
        <v>-405</v>
      </c>
      <c r="J108" s="310">
        <f>$F108*I108</f>
        <v>-101250</v>
      </c>
      <c r="K108" s="310">
        <f>J108/1000000</f>
        <v>-0.10125</v>
      </c>
      <c r="L108" s="329">
        <v>338</v>
      </c>
      <c r="M108" s="330">
        <v>317</v>
      </c>
      <c r="N108" s="310">
        <f>L108-M108</f>
        <v>21</v>
      </c>
      <c r="O108" s="310">
        <f>$F108*N108</f>
        <v>5250</v>
      </c>
      <c r="P108" s="310">
        <f>O108/1000000</f>
        <v>0.00525</v>
      </c>
      <c r="Q108" s="446"/>
    </row>
    <row r="109" spans="1:17" s="479" customFormat="1" ht="18">
      <c r="A109" s="353"/>
      <c r="B109" s="335" t="s">
        <v>438</v>
      </c>
      <c r="C109" s="301"/>
      <c r="D109" s="121"/>
      <c r="E109" s="93"/>
      <c r="F109" s="323"/>
      <c r="G109" s="329"/>
      <c r="H109" s="330"/>
      <c r="I109" s="310"/>
      <c r="J109" s="310"/>
      <c r="K109" s="310"/>
      <c r="L109" s="329"/>
      <c r="M109" s="330"/>
      <c r="N109" s="310"/>
      <c r="O109" s="310"/>
      <c r="P109" s="310"/>
      <c r="Q109" s="446"/>
    </row>
    <row r="110" spans="1:17" s="479" customFormat="1" ht="18">
      <c r="A110" s="353">
        <v>73</v>
      </c>
      <c r="B110" s="690" t="s">
        <v>444</v>
      </c>
      <c r="C110" s="301">
        <v>4864960</v>
      </c>
      <c r="D110" s="121" t="s">
        <v>12</v>
      </c>
      <c r="E110" s="93" t="s">
        <v>330</v>
      </c>
      <c r="F110" s="323">
        <v>1000</v>
      </c>
      <c r="G110" s="329">
        <v>999143</v>
      </c>
      <c r="H110" s="330">
        <v>998959</v>
      </c>
      <c r="I110" s="330">
        <f>G110-H110</f>
        <v>184</v>
      </c>
      <c r="J110" s="330">
        <f>$F110*I110</f>
        <v>184000</v>
      </c>
      <c r="K110" s="331">
        <f>J110/1000000</f>
        <v>0.184</v>
      </c>
      <c r="L110" s="329">
        <v>2034</v>
      </c>
      <c r="M110" s="330">
        <v>1813</v>
      </c>
      <c r="N110" s="330">
        <f>L110-M110</f>
        <v>221</v>
      </c>
      <c r="O110" s="330">
        <f>$F110*N110</f>
        <v>221000</v>
      </c>
      <c r="P110" s="331">
        <f>O110/1000000</f>
        <v>0.221</v>
      </c>
      <c r="Q110" s="446"/>
    </row>
    <row r="111" spans="1:17" ht="18">
      <c r="A111" s="353">
        <v>74</v>
      </c>
      <c r="B111" s="690" t="s">
        <v>445</v>
      </c>
      <c r="C111" s="301">
        <v>5128441</v>
      </c>
      <c r="D111" s="121" t="s">
        <v>12</v>
      </c>
      <c r="E111" s="93" t="s">
        <v>330</v>
      </c>
      <c r="F111" s="533">
        <v>750</v>
      </c>
      <c r="G111" s="329">
        <v>1276</v>
      </c>
      <c r="H111" s="330">
        <v>1299</v>
      </c>
      <c r="I111" s="330">
        <f>G111-H111</f>
        <v>-23</v>
      </c>
      <c r="J111" s="330">
        <f>$F111*I111</f>
        <v>-17250</v>
      </c>
      <c r="K111" s="331">
        <f>J111/1000000</f>
        <v>-0.01725</v>
      </c>
      <c r="L111" s="329">
        <v>2663</v>
      </c>
      <c r="M111" s="330">
        <v>2836</v>
      </c>
      <c r="N111" s="330">
        <f>L111-M111</f>
        <v>-173</v>
      </c>
      <c r="O111" s="330">
        <f>$F111*N111</f>
        <v>-129750</v>
      </c>
      <c r="P111" s="331">
        <f>O111/1000000</f>
        <v>-0.12975</v>
      </c>
      <c r="Q111" s="446"/>
    </row>
    <row r="112" spans="2:17" s="482" customFormat="1" ht="15.75" thickBot="1">
      <c r="B112" s="728"/>
      <c r="G112" s="444"/>
      <c r="H112" s="727"/>
      <c r="I112" s="727"/>
      <c r="J112" s="727"/>
      <c r="K112" s="727"/>
      <c r="L112" s="444"/>
      <c r="M112" s="727"/>
      <c r="N112" s="727"/>
      <c r="O112" s="727"/>
      <c r="P112" s="727"/>
      <c r="Q112" s="543"/>
    </row>
    <row r="113" spans="2:16" ht="18.75" thickTop="1">
      <c r="B113" s="148" t="s">
        <v>227</v>
      </c>
      <c r="G113" s="533"/>
      <c r="H113" s="533"/>
      <c r="I113" s="533"/>
      <c r="J113" s="533"/>
      <c r="K113" s="415">
        <f>SUM(K7:K112)</f>
        <v>-2.8843641133333335</v>
      </c>
      <c r="L113" s="533"/>
      <c r="M113" s="533"/>
      <c r="N113" s="533"/>
      <c r="O113" s="533"/>
      <c r="P113" s="415">
        <f>SUM(P7:P112)</f>
        <v>6.376257563333335</v>
      </c>
    </row>
    <row r="114" spans="2:16" ht="12.75">
      <c r="B114" s="15"/>
      <c r="G114" s="533"/>
      <c r="H114" s="533"/>
      <c r="I114" s="533"/>
      <c r="J114" s="533"/>
      <c r="K114" s="533"/>
      <c r="L114" s="533"/>
      <c r="M114" s="533"/>
      <c r="N114" s="533"/>
      <c r="O114" s="533"/>
      <c r="P114" s="533"/>
    </row>
    <row r="115" spans="2:16" ht="12.75">
      <c r="B115" s="15"/>
      <c r="G115" s="533"/>
      <c r="H115" s="533"/>
      <c r="I115" s="533"/>
      <c r="J115" s="533"/>
      <c r="K115" s="533"/>
      <c r="L115" s="533"/>
      <c r="M115" s="533"/>
      <c r="N115" s="533"/>
      <c r="O115" s="533"/>
      <c r="P115" s="533"/>
    </row>
    <row r="116" spans="2:16" ht="12.75">
      <c r="B116" s="15"/>
      <c r="G116" s="533"/>
      <c r="H116" s="533"/>
      <c r="I116" s="533"/>
      <c r="J116" s="533"/>
      <c r="K116" s="533"/>
      <c r="L116" s="533"/>
      <c r="M116" s="533"/>
      <c r="N116" s="533"/>
      <c r="O116" s="533"/>
      <c r="P116" s="533"/>
    </row>
    <row r="117" spans="2:16" ht="12.75">
      <c r="B117" s="15"/>
      <c r="G117" s="533"/>
      <c r="H117" s="533"/>
      <c r="I117" s="533"/>
      <c r="J117" s="533"/>
      <c r="K117" s="533"/>
      <c r="L117" s="533"/>
      <c r="M117" s="533"/>
      <c r="N117" s="533"/>
      <c r="O117" s="533"/>
      <c r="P117" s="533"/>
    </row>
    <row r="118" spans="2:16" ht="12.75">
      <c r="B118" s="15"/>
      <c r="G118" s="533"/>
      <c r="H118" s="533"/>
      <c r="I118" s="533"/>
      <c r="J118" s="533"/>
      <c r="K118" s="533"/>
      <c r="L118" s="533"/>
      <c r="M118" s="533"/>
      <c r="N118" s="533"/>
      <c r="O118" s="533"/>
      <c r="P118" s="533"/>
    </row>
    <row r="119" spans="1:16" ht="15.75">
      <c r="A119" s="14"/>
      <c r="G119" s="533"/>
      <c r="H119" s="533"/>
      <c r="I119" s="533"/>
      <c r="J119" s="533"/>
      <c r="K119" s="533"/>
      <c r="L119" s="533"/>
      <c r="M119" s="533"/>
      <c r="N119" s="533"/>
      <c r="O119" s="533"/>
      <c r="P119" s="533"/>
    </row>
    <row r="120" spans="1:17" ht="24" thickBot="1">
      <c r="A120" s="178" t="s">
        <v>226</v>
      </c>
      <c r="G120" s="479"/>
      <c r="H120" s="479"/>
      <c r="I120" s="79" t="s">
        <v>379</v>
      </c>
      <c r="J120" s="479"/>
      <c r="K120" s="479"/>
      <c r="L120" s="479"/>
      <c r="M120" s="479"/>
      <c r="N120" s="79" t="s">
        <v>380</v>
      </c>
      <c r="O120" s="479"/>
      <c r="P120" s="479"/>
      <c r="Q120" s="534" t="str">
        <f>Q1</f>
        <v>JUNE-2019</v>
      </c>
    </row>
    <row r="121" spans="1:17" ht="39.75" thickBot="1" thickTop="1">
      <c r="A121" s="524" t="s">
        <v>8</v>
      </c>
      <c r="B121" s="501" t="s">
        <v>9</v>
      </c>
      <c r="C121" s="502" t="s">
        <v>1</v>
      </c>
      <c r="D121" s="502" t="s">
        <v>2</v>
      </c>
      <c r="E121" s="502" t="s">
        <v>3</v>
      </c>
      <c r="F121" s="502" t="s">
        <v>10</v>
      </c>
      <c r="G121" s="500" t="str">
        <f>G5</f>
        <v>FINAL READING 30/06/2019</v>
      </c>
      <c r="H121" s="502" t="str">
        <f>H5</f>
        <v>INTIAL READING 01/06/2019</v>
      </c>
      <c r="I121" s="502" t="s">
        <v>4</v>
      </c>
      <c r="J121" s="502" t="s">
        <v>5</v>
      </c>
      <c r="K121" s="525" t="s">
        <v>6</v>
      </c>
      <c r="L121" s="500" t="str">
        <f>G5</f>
        <v>FINAL READING 30/06/2019</v>
      </c>
      <c r="M121" s="502" t="str">
        <f>H5</f>
        <v>INTIAL READING 01/06/2019</v>
      </c>
      <c r="N121" s="502" t="s">
        <v>4</v>
      </c>
      <c r="O121" s="502" t="s">
        <v>5</v>
      </c>
      <c r="P121" s="525" t="s">
        <v>6</v>
      </c>
      <c r="Q121" s="525" t="s">
        <v>293</v>
      </c>
    </row>
    <row r="122" spans="1:16" ht="8.25" customHeight="1" thickBot="1" thickTop="1">
      <c r="A122" s="12"/>
      <c r="B122" s="11"/>
      <c r="C122" s="10"/>
      <c r="D122" s="10"/>
      <c r="E122" s="10"/>
      <c r="F122" s="10"/>
      <c r="G122" s="533"/>
      <c r="H122" s="533"/>
      <c r="I122" s="533"/>
      <c r="J122" s="533"/>
      <c r="K122" s="533"/>
      <c r="L122" s="533"/>
      <c r="M122" s="533"/>
      <c r="N122" s="533"/>
      <c r="O122" s="533"/>
      <c r="P122" s="533"/>
    </row>
    <row r="123" spans="1:17" ht="15.75" customHeight="1" thickTop="1">
      <c r="A123" s="325"/>
      <c r="B123" s="326" t="s">
        <v>26</v>
      </c>
      <c r="C123" s="313"/>
      <c r="D123" s="307"/>
      <c r="E123" s="307"/>
      <c r="F123" s="307"/>
      <c r="G123" s="535"/>
      <c r="H123" s="536"/>
      <c r="I123" s="536"/>
      <c r="J123" s="536"/>
      <c r="K123" s="537"/>
      <c r="L123" s="535"/>
      <c r="M123" s="536"/>
      <c r="N123" s="536"/>
      <c r="O123" s="536"/>
      <c r="P123" s="537"/>
      <c r="Q123" s="532"/>
    </row>
    <row r="124" spans="1:17" ht="15.75" customHeight="1">
      <c r="A124" s="312">
        <v>1</v>
      </c>
      <c r="B124" s="333" t="s">
        <v>78</v>
      </c>
      <c r="C124" s="323">
        <v>5295192</v>
      </c>
      <c r="D124" s="315" t="s">
        <v>12</v>
      </c>
      <c r="E124" s="315" t="s">
        <v>330</v>
      </c>
      <c r="F124" s="323">
        <v>-100</v>
      </c>
      <c r="G124" s="329">
        <v>12696</v>
      </c>
      <c r="H124" s="330">
        <v>12594</v>
      </c>
      <c r="I124" s="330">
        <f>G124-H124</f>
        <v>102</v>
      </c>
      <c r="J124" s="330">
        <f>$F124*I124</f>
        <v>-10200</v>
      </c>
      <c r="K124" s="331">
        <f>J124/1000000</f>
        <v>-0.0102</v>
      </c>
      <c r="L124" s="329">
        <v>112599</v>
      </c>
      <c r="M124" s="330">
        <v>109275</v>
      </c>
      <c r="N124" s="330">
        <f>L124-M124</f>
        <v>3324</v>
      </c>
      <c r="O124" s="330">
        <f>$F124*N124</f>
        <v>-332400</v>
      </c>
      <c r="P124" s="331">
        <f>O124/1000000</f>
        <v>-0.3324</v>
      </c>
      <c r="Q124" s="446"/>
    </row>
    <row r="125" spans="1:17" ht="16.5">
      <c r="A125" s="312"/>
      <c r="B125" s="334" t="s">
        <v>38</v>
      </c>
      <c r="C125" s="323"/>
      <c r="D125" s="337"/>
      <c r="E125" s="337"/>
      <c r="F125" s="323"/>
      <c r="G125" s="329"/>
      <c r="H125" s="330"/>
      <c r="I125" s="330"/>
      <c r="J125" s="330"/>
      <c r="K125" s="331"/>
      <c r="L125" s="329"/>
      <c r="M125" s="330"/>
      <c r="N125" s="330"/>
      <c r="O125" s="330"/>
      <c r="P125" s="331"/>
      <c r="Q125" s="446"/>
    </row>
    <row r="126" spans="1:17" ht="16.5">
      <c r="A126" s="312">
        <v>2</v>
      </c>
      <c r="B126" s="333" t="s">
        <v>39</v>
      </c>
      <c r="C126" s="323">
        <v>5128435</v>
      </c>
      <c r="D126" s="336" t="s">
        <v>12</v>
      </c>
      <c r="E126" s="315" t="s">
        <v>330</v>
      </c>
      <c r="F126" s="323">
        <v>-800</v>
      </c>
      <c r="G126" s="329">
        <v>160</v>
      </c>
      <c r="H126" s="330">
        <v>160</v>
      </c>
      <c r="I126" s="330">
        <f>G126-H126</f>
        <v>0</v>
      </c>
      <c r="J126" s="330">
        <f>$F126*I126</f>
        <v>0</v>
      </c>
      <c r="K126" s="331">
        <f>J126/1000000</f>
        <v>0</v>
      </c>
      <c r="L126" s="329">
        <v>9558</v>
      </c>
      <c r="M126" s="330">
        <v>9012</v>
      </c>
      <c r="N126" s="330">
        <f>L126-M126</f>
        <v>546</v>
      </c>
      <c r="O126" s="330">
        <f>$F126*N126</f>
        <v>-436800</v>
      </c>
      <c r="P126" s="331">
        <f>O126/1000000</f>
        <v>-0.4368</v>
      </c>
      <c r="Q126" s="446"/>
    </row>
    <row r="127" spans="1:17" ht="15.75" customHeight="1">
      <c r="A127" s="312"/>
      <c r="B127" s="334" t="s">
        <v>18</v>
      </c>
      <c r="C127" s="323"/>
      <c r="D127" s="336"/>
      <c r="E127" s="315"/>
      <c r="F127" s="323"/>
      <c r="G127" s="329"/>
      <c r="H127" s="330"/>
      <c r="I127" s="330"/>
      <c r="J127" s="330"/>
      <c r="K127" s="331"/>
      <c r="L127" s="329"/>
      <c r="M127" s="330"/>
      <c r="N127" s="330"/>
      <c r="O127" s="330"/>
      <c r="P127" s="331"/>
      <c r="Q127" s="446"/>
    </row>
    <row r="128" spans="1:17" ht="16.5">
      <c r="A128" s="312">
        <v>3</v>
      </c>
      <c r="B128" s="333" t="s">
        <v>19</v>
      </c>
      <c r="C128" s="323">
        <v>4864831</v>
      </c>
      <c r="D128" s="336" t="s">
        <v>12</v>
      </c>
      <c r="E128" s="315" t="s">
        <v>330</v>
      </c>
      <c r="F128" s="323">
        <v>-1000</v>
      </c>
      <c r="G128" s="329">
        <v>18</v>
      </c>
      <c r="H128" s="330">
        <v>0</v>
      </c>
      <c r="I128" s="330">
        <f>G128-H128</f>
        <v>18</v>
      </c>
      <c r="J128" s="330">
        <f>$F128*I128</f>
        <v>-18000</v>
      </c>
      <c r="K128" s="331">
        <f>J128/1000000</f>
        <v>-0.018</v>
      </c>
      <c r="L128" s="329">
        <v>999995</v>
      </c>
      <c r="M128" s="330">
        <v>999997</v>
      </c>
      <c r="N128" s="330">
        <f>L128-M128</f>
        <v>-2</v>
      </c>
      <c r="O128" s="330">
        <f>$F128*N128</f>
        <v>2000</v>
      </c>
      <c r="P128" s="331">
        <f>O128/1000000</f>
        <v>0.002</v>
      </c>
      <c r="Q128" s="755"/>
    </row>
    <row r="129" spans="1:17" ht="16.5">
      <c r="A129" s="312"/>
      <c r="B129" s="333"/>
      <c r="C129" s="323">
        <v>4865146</v>
      </c>
      <c r="D129" s="336" t="s">
        <v>12</v>
      </c>
      <c r="E129" s="315" t="s">
        <v>330</v>
      </c>
      <c r="F129" s="323">
        <v>-1000</v>
      </c>
      <c r="G129" s="329">
        <v>3460</v>
      </c>
      <c r="H129" s="330">
        <v>3460</v>
      </c>
      <c r="I129" s="330">
        <f>G129-H129</f>
        <v>0</v>
      </c>
      <c r="J129" s="330">
        <f>$F129*I129</f>
        <v>0</v>
      </c>
      <c r="K129" s="331">
        <f>J129/1000000</f>
        <v>0</v>
      </c>
      <c r="L129" s="329">
        <v>1280</v>
      </c>
      <c r="M129" s="330">
        <v>1283</v>
      </c>
      <c r="N129" s="330">
        <f>L129-M129</f>
        <v>-3</v>
      </c>
      <c r="O129" s="330">
        <f>$F129*N129</f>
        <v>3000</v>
      </c>
      <c r="P129" s="331">
        <f>O129/1000000</f>
        <v>0.003</v>
      </c>
      <c r="Q129" s="755" t="s">
        <v>482</v>
      </c>
    </row>
    <row r="130" spans="1:17" ht="16.5">
      <c r="A130" s="312">
        <v>4</v>
      </c>
      <c r="B130" s="333" t="s">
        <v>20</v>
      </c>
      <c r="C130" s="323">
        <v>4864914</v>
      </c>
      <c r="D130" s="336" t="s">
        <v>12</v>
      </c>
      <c r="E130" s="315" t="s">
        <v>330</v>
      </c>
      <c r="F130" s="323">
        <v>-400</v>
      </c>
      <c r="G130" s="329">
        <v>5312</v>
      </c>
      <c r="H130" s="330">
        <v>4937</v>
      </c>
      <c r="I130" s="330">
        <f>G130-H130</f>
        <v>375</v>
      </c>
      <c r="J130" s="330">
        <f>$F130*I130</f>
        <v>-150000</v>
      </c>
      <c r="K130" s="331">
        <f>J130/1000000</f>
        <v>-0.15</v>
      </c>
      <c r="L130" s="329">
        <v>576</v>
      </c>
      <c r="M130" s="330">
        <v>568</v>
      </c>
      <c r="N130" s="330">
        <f>L130-M130</f>
        <v>8</v>
      </c>
      <c r="O130" s="330">
        <f>$F130*N130</f>
        <v>-3200</v>
      </c>
      <c r="P130" s="331">
        <f>O130/1000000</f>
        <v>-0.0032</v>
      </c>
      <c r="Q130" s="458" t="s">
        <v>472</v>
      </c>
    </row>
    <row r="131" spans="1:17" ht="16.5">
      <c r="A131" s="312"/>
      <c r="B131" s="333"/>
      <c r="C131" s="323">
        <v>4864815</v>
      </c>
      <c r="D131" s="336" t="s">
        <v>12</v>
      </c>
      <c r="E131" s="315" t="s">
        <v>330</v>
      </c>
      <c r="F131" s="323">
        <v>-200</v>
      </c>
      <c r="G131" s="329">
        <v>10618</v>
      </c>
      <c r="H131" s="330">
        <v>10517</v>
      </c>
      <c r="I131" s="330">
        <f>G131-H131</f>
        <v>101</v>
      </c>
      <c r="J131" s="330">
        <f>$F131*I131</f>
        <v>-20200</v>
      </c>
      <c r="K131" s="331">
        <f>J131/1000000</f>
        <v>-0.0202</v>
      </c>
      <c r="L131" s="329">
        <v>4013</v>
      </c>
      <c r="M131" s="330">
        <v>4012</v>
      </c>
      <c r="N131" s="330">
        <f>L131-M131</f>
        <v>1</v>
      </c>
      <c r="O131" s="330">
        <f>$F131*N131</f>
        <v>-200</v>
      </c>
      <c r="P131" s="331">
        <f>O131/1000000</f>
        <v>-0.0002</v>
      </c>
      <c r="Q131" s="458" t="s">
        <v>474</v>
      </c>
    </row>
    <row r="132" spans="1:17" ht="16.5">
      <c r="A132" s="538"/>
      <c r="B132" s="539" t="s">
        <v>46</v>
      </c>
      <c r="C132" s="311"/>
      <c r="D132" s="315"/>
      <c r="E132" s="315"/>
      <c r="F132" s="540"/>
      <c r="G132" s="541"/>
      <c r="H132" s="542"/>
      <c r="I132" s="330"/>
      <c r="J132" s="330"/>
      <c r="K132" s="331"/>
      <c r="L132" s="541"/>
      <c r="M132" s="542"/>
      <c r="N132" s="330"/>
      <c r="O132" s="330"/>
      <c r="P132" s="331"/>
      <c r="Q132" s="446"/>
    </row>
    <row r="133" spans="1:17" ht="16.5">
      <c r="A133" s="312">
        <v>5</v>
      </c>
      <c r="B133" s="483" t="s">
        <v>47</v>
      </c>
      <c r="C133" s="323">
        <v>4865149</v>
      </c>
      <c r="D133" s="337" t="s">
        <v>12</v>
      </c>
      <c r="E133" s="315" t="s">
        <v>330</v>
      </c>
      <c r="F133" s="323">
        <v>-187.5</v>
      </c>
      <c r="G133" s="329">
        <v>998734</v>
      </c>
      <c r="H133" s="330">
        <v>998762</v>
      </c>
      <c r="I133" s="330">
        <f>G133-H133</f>
        <v>-28</v>
      </c>
      <c r="J133" s="330">
        <f>$F133*I133</f>
        <v>5250</v>
      </c>
      <c r="K133" s="331">
        <f>J133/1000000</f>
        <v>0.00525</v>
      </c>
      <c r="L133" s="329">
        <v>999968</v>
      </c>
      <c r="M133" s="330">
        <v>999962</v>
      </c>
      <c r="N133" s="330">
        <f>L133-M133</f>
        <v>6</v>
      </c>
      <c r="O133" s="330">
        <f>$F133*N133</f>
        <v>-1125</v>
      </c>
      <c r="P133" s="331">
        <f>O133/1000000</f>
        <v>-0.001125</v>
      </c>
      <c r="Q133" s="476"/>
    </row>
    <row r="134" spans="1:17" ht="16.5">
      <c r="A134" s="312"/>
      <c r="B134" s="334" t="s">
        <v>34</v>
      </c>
      <c r="C134" s="323"/>
      <c r="D134" s="337"/>
      <c r="E134" s="315"/>
      <c r="F134" s="323"/>
      <c r="G134" s="329"/>
      <c r="H134" s="330"/>
      <c r="I134" s="330"/>
      <c r="J134" s="330"/>
      <c r="K134" s="331"/>
      <c r="L134" s="329"/>
      <c r="M134" s="330"/>
      <c r="N134" s="330"/>
      <c r="O134" s="330"/>
      <c r="P134" s="331"/>
      <c r="Q134" s="446"/>
    </row>
    <row r="135" spans="1:17" ht="16.5">
      <c r="A135" s="312">
        <v>6</v>
      </c>
      <c r="B135" s="333" t="s">
        <v>344</v>
      </c>
      <c r="C135" s="323">
        <v>5128439</v>
      </c>
      <c r="D135" s="336" t="s">
        <v>12</v>
      </c>
      <c r="E135" s="315" t="s">
        <v>330</v>
      </c>
      <c r="F135" s="323">
        <v>-800</v>
      </c>
      <c r="G135" s="329">
        <v>948245</v>
      </c>
      <c r="H135" s="330">
        <v>948252</v>
      </c>
      <c r="I135" s="330">
        <f>G135-H135</f>
        <v>-7</v>
      </c>
      <c r="J135" s="330">
        <f>$F135*I135</f>
        <v>5600</v>
      </c>
      <c r="K135" s="331">
        <f>J135/1000000</f>
        <v>0.0056</v>
      </c>
      <c r="L135" s="329">
        <v>998190</v>
      </c>
      <c r="M135" s="330">
        <v>998586</v>
      </c>
      <c r="N135" s="330">
        <f>L135-M135</f>
        <v>-396</v>
      </c>
      <c r="O135" s="330">
        <f>$F135*N135</f>
        <v>316800</v>
      </c>
      <c r="P135" s="331">
        <f>O135/1000000</f>
        <v>0.3168</v>
      </c>
      <c r="Q135" s="446"/>
    </row>
    <row r="136" spans="1:17" ht="16.5">
      <c r="A136" s="312"/>
      <c r="B136" s="335" t="s">
        <v>367</v>
      </c>
      <c r="C136" s="323"/>
      <c r="D136" s="336"/>
      <c r="E136" s="315"/>
      <c r="F136" s="323"/>
      <c r="G136" s="329"/>
      <c r="H136" s="330"/>
      <c r="I136" s="330"/>
      <c r="J136" s="330"/>
      <c r="K136" s="331"/>
      <c r="L136" s="329"/>
      <c r="M136" s="330"/>
      <c r="N136" s="330"/>
      <c r="O136" s="330"/>
      <c r="P136" s="331"/>
      <c r="Q136" s="446"/>
    </row>
    <row r="137" spans="1:17" s="315" customFormat="1" ht="14.25">
      <c r="A137" s="337">
        <v>7</v>
      </c>
      <c r="B137" s="756" t="s">
        <v>372</v>
      </c>
      <c r="C137" s="353">
        <v>4864971</v>
      </c>
      <c r="D137" s="336" t="s">
        <v>12</v>
      </c>
      <c r="E137" s="315" t="s">
        <v>330</v>
      </c>
      <c r="F137" s="336">
        <v>800</v>
      </c>
      <c r="G137" s="349">
        <v>0</v>
      </c>
      <c r="H137" s="337">
        <v>0</v>
      </c>
      <c r="I137" s="337">
        <f>G137-H137</f>
        <v>0</v>
      </c>
      <c r="J137" s="337">
        <f>$F137*I137</f>
        <v>0</v>
      </c>
      <c r="K137" s="337">
        <f>J137/1000000</f>
        <v>0</v>
      </c>
      <c r="L137" s="349">
        <v>999495</v>
      </c>
      <c r="M137" s="337">
        <v>999420</v>
      </c>
      <c r="N137" s="337">
        <f>L137-M137</f>
        <v>75</v>
      </c>
      <c r="O137" s="337">
        <f>$F137*N137</f>
        <v>60000</v>
      </c>
      <c r="P137" s="337">
        <f>O137/1000000</f>
        <v>0.06</v>
      </c>
      <c r="Q137" s="469"/>
    </row>
    <row r="138" spans="1:17" s="651" customFormat="1" ht="18" customHeight="1">
      <c r="A138" s="349"/>
      <c r="B138" s="746" t="s">
        <v>435</v>
      </c>
      <c r="C138" s="353"/>
      <c r="D138" s="336"/>
      <c r="E138" s="315"/>
      <c r="F138" s="336"/>
      <c r="G138" s="349"/>
      <c r="H138" s="337"/>
      <c r="I138" s="337"/>
      <c r="J138" s="337"/>
      <c r="K138" s="337"/>
      <c r="L138" s="349"/>
      <c r="M138" s="337"/>
      <c r="N138" s="337"/>
      <c r="O138" s="337"/>
      <c r="P138" s="337"/>
      <c r="Q138" s="469"/>
    </row>
    <row r="139" spans="1:17" s="651" customFormat="1" ht="14.25">
      <c r="A139" s="349">
        <v>8</v>
      </c>
      <c r="B139" s="756" t="s">
        <v>436</v>
      </c>
      <c r="C139" s="353">
        <v>4864952</v>
      </c>
      <c r="D139" s="336" t="s">
        <v>12</v>
      </c>
      <c r="E139" s="315" t="s">
        <v>330</v>
      </c>
      <c r="F139" s="336">
        <v>-625</v>
      </c>
      <c r="G139" s="349">
        <v>994515</v>
      </c>
      <c r="H139" s="337">
        <v>994567</v>
      </c>
      <c r="I139" s="337">
        <f>G139-H139</f>
        <v>-52</v>
      </c>
      <c r="J139" s="337">
        <f>$F139*I139</f>
        <v>32500</v>
      </c>
      <c r="K139" s="337">
        <f>J139/1000000</f>
        <v>0.0325</v>
      </c>
      <c r="L139" s="349">
        <v>999990</v>
      </c>
      <c r="M139" s="337">
        <v>999990</v>
      </c>
      <c r="N139" s="337">
        <f>L139-M139</f>
        <v>0</v>
      </c>
      <c r="O139" s="337">
        <f>$F139*N139</f>
        <v>0</v>
      </c>
      <c r="P139" s="337">
        <f>O139/1000000</f>
        <v>0</v>
      </c>
      <c r="Q139" s="469"/>
    </row>
    <row r="140" spans="1:17" s="651" customFormat="1" ht="14.25">
      <c r="A140" s="349">
        <v>9</v>
      </c>
      <c r="B140" s="756" t="s">
        <v>436</v>
      </c>
      <c r="C140" s="353">
        <v>5129958</v>
      </c>
      <c r="D140" s="336" t="s">
        <v>12</v>
      </c>
      <c r="E140" s="315" t="s">
        <v>330</v>
      </c>
      <c r="F140" s="336">
        <v>-625</v>
      </c>
      <c r="G140" s="349">
        <v>994637</v>
      </c>
      <c r="H140" s="337">
        <v>995401</v>
      </c>
      <c r="I140" s="337">
        <f>G140-H140</f>
        <v>-764</v>
      </c>
      <c r="J140" s="337">
        <f>$F140*I140</f>
        <v>477500</v>
      </c>
      <c r="K140" s="337">
        <f>J140/1000000</f>
        <v>0.4775</v>
      </c>
      <c r="L140" s="349">
        <v>999843</v>
      </c>
      <c r="M140" s="337">
        <v>999879</v>
      </c>
      <c r="N140" s="337">
        <f>L140-M140</f>
        <v>-36</v>
      </c>
      <c r="O140" s="337">
        <f>$F140*N140</f>
        <v>22500</v>
      </c>
      <c r="P140" s="337">
        <f>O140/1000000</f>
        <v>0.0225</v>
      </c>
      <c r="Q140" s="469"/>
    </row>
    <row r="141" spans="1:17" s="651" customFormat="1" ht="15">
      <c r="A141" s="349"/>
      <c r="B141" s="746" t="s">
        <v>438</v>
      </c>
      <c r="C141" s="353"/>
      <c r="D141" s="336"/>
      <c r="E141" s="315"/>
      <c r="F141" s="336"/>
      <c r="G141" s="349"/>
      <c r="H141" s="337"/>
      <c r="I141" s="337"/>
      <c r="J141" s="337"/>
      <c r="K141" s="337"/>
      <c r="L141" s="349"/>
      <c r="M141" s="337"/>
      <c r="N141" s="337"/>
      <c r="O141" s="337"/>
      <c r="P141" s="337"/>
      <c r="Q141" s="469"/>
    </row>
    <row r="142" spans="1:17" s="651" customFormat="1" ht="14.25">
      <c r="A142" s="349">
        <v>10</v>
      </c>
      <c r="B142" s="756" t="s">
        <v>439</v>
      </c>
      <c r="C142" s="353">
        <v>4865158</v>
      </c>
      <c r="D142" s="336" t="s">
        <v>12</v>
      </c>
      <c r="E142" s="315" t="s">
        <v>330</v>
      </c>
      <c r="F142" s="336">
        <v>-200</v>
      </c>
      <c r="G142" s="349">
        <v>999416</v>
      </c>
      <c r="H142" s="337">
        <v>999416</v>
      </c>
      <c r="I142" s="337">
        <f>G142-H142</f>
        <v>0</v>
      </c>
      <c r="J142" s="337">
        <f>$F142*I142</f>
        <v>0</v>
      </c>
      <c r="K142" s="337">
        <f>J142/1000000</f>
        <v>0</v>
      </c>
      <c r="L142" s="349">
        <v>12275</v>
      </c>
      <c r="M142" s="337">
        <v>12232</v>
      </c>
      <c r="N142" s="337">
        <f>L142-M142</f>
        <v>43</v>
      </c>
      <c r="O142" s="337">
        <f>$F142*N142</f>
        <v>-8600</v>
      </c>
      <c r="P142" s="337">
        <f>O142/1000000</f>
        <v>-0.0086</v>
      </c>
      <c r="Q142" s="469"/>
    </row>
    <row r="143" spans="1:17" s="651" customFormat="1" ht="14.25">
      <c r="A143" s="349">
        <v>11</v>
      </c>
      <c r="B143" s="756" t="s">
        <v>440</v>
      </c>
      <c r="C143" s="353">
        <v>4864816</v>
      </c>
      <c r="D143" s="336" t="s">
        <v>12</v>
      </c>
      <c r="E143" s="315" t="s">
        <v>330</v>
      </c>
      <c r="F143" s="336">
        <v>-187.5</v>
      </c>
      <c r="G143" s="349">
        <v>996944</v>
      </c>
      <c r="H143" s="337">
        <v>996946</v>
      </c>
      <c r="I143" s="337">
        <f>G143-H143</f>
        <v>-2</v>
      </c>
      <c r="J143" s="337">
        <f>$F143*I143</f>
        <v>375</v>
      </c>
      <c r="K143" s="337">
        <f>J143/1000000</f>
        <v>0.000375</v>
      </c>
      <c r="L143" s="349">
        <v>5588</v>
      </c>
      <c r="M143" s="337">
        <v>5511</v>
      </c>
      <c r="N143" s="337">
        <f>L143-M143</f>
        <v>77</v>
      </c>
      <c r="O143" s="337">
        <f>$F143*N143</f>
        <v>-14437.5</v>
      </c>
      <c r="P143" s="337">
        <f>O143/1000000</f>
        <v>-0.0144375</v>
      </c>
      <c r="Q143" s="469"/>
    </row>
    <row r="144" spans="1:17" s="651" customFormat="1" ht="14.25">
      <c r="A144" s="349">
        <v>12</v>
      </c>
      <c r="B144" s="756" t="s">
        <v>441</v>
      </c>
      <c r="C144" s="353">
        <v>4864808</v>
      </c>
      <c r="D144" s="336" t="s">
        <v>12</v>
      </c>
      <c r="E144" s="315" t="s">
        <v>330</v>
      </c>
      <c r="F144" s="336">
        <v>-187.5</v>
      </c>
      <c r="G144" s="349">
        <v>998719</v>
      </c>
      <c r="H144" s="337">
        <v>998719</v>
      </c>
      <c r="I144" s="337">
        <f>G144-H144</f>
        <v>0</v>
      </c>
      <c r="J144" s="337">
        <f>$F144*I144</f>
        <v>0</v>
      </c>
      <c r="K144" s="337">
        <f>J144/1000000</f>
        <v>0</v>
      </c>
      <c r="L144" s="349">
        <v>3844</v>
      </c>
      <c r="M144" s="337">
        <v>3614</v>
      </c>
      <c r="N144" s="337">
        <f>L144-M144</f>
        <v>230</v>
      </c>
      <c r="O144" s="337">
        <f>$F144*N144</f>
        <v>-43125</v>
      </c>
      <c r="P144" s="337">
        <f>O144/1000000</f>
        <v>-0.043125</v>
      </c>
      <c r="Q144" s="469"/>
    </row>
    <row r="145" spans="1:17" s="651" customFormat="1" ht="14.25">
      <c r="A145" s="349">
        <v>13</v>
      </c>
      <c r="B145" s="756" t="s">
        <v>442</v>
      </c>
      <c r="C145" s="353">
        <v>4865005</v>
      </c>
      <c r="D145" s="336" t="s">
        <v>12</v>
      </c>
      <c r="E145" s="315" t="s">
        <v>330</v>
      </c>
      <c r="F145" s="336">
        <v>-250</v>
      </c>
      <c r="G145" s="349">
        <v>1803</v>
      </c>
      <c r="H145" s="337">
        <v>1732</v>
      </c>
      <c r="I145" s="337">
        <f>G145-H145</f>
        <v>71</v>
      </c>
      <c r="J145" s="337">
        <f>$F145*I145</f>
        <v>-17750</v>
      </c>
      <c r="K145" s="337">
        <f>J145/1000000</f>
        <v>-0.01775</v>
      </c>
      <c r="L145" s="349">
        <v>6402</v>
      </c>
      <c r="M145" s="337">
        <v>5682</v>
      </c>
      <c r="N145" s="337">
        <f>L145-M145</f>
        <v>720</v>
      </c>
      <c r="O145" s="337">
        <f>$F145*N145</f>
        <v>-180000</v>
      </c>
      <c r="P145" s="337">
        <f>O145/1000000</f>
        <v>-0.18</v>
      </c>
      <c r="Q145" s="469"/>
    </row>
    <row r="146" spans="1:17" s="749" customFormat="1" ht="15" thickBot="1">
      <c r="A146" s="689">
        <v>14</v>
      </c>
      <c r="B146" s="747" t="s">
        <v>443</v>
      </c>
      <c r="C146" s="748">
        <v>4864822</v>
      </c>
      <c r="D146" s="757" t="s">
        <v>12</v>
      </c>
      <c r="E146" s="749" t="s">
        <v>330</v>
      </c>
      <c r="F146" s="748">
        <v>-100</v>
      </c>
      <c r="G146" s="689">
        <v>999569</v>
      </c>
      <c r="H146" s="748">
        <v>999524</v>
      </c>
      <c r="I146" s="748">
        <f>G146-H146</f>
        <v>45</v>
      </c>
      <c r="J146" s="748">
        <f>$F146*I146</f>
        <v>-4500</v>
      </c>
      <c r="K146" s="748">
        <f>J146/1000000</f>
        <v>-0.0045</v>
      </c>
      <c r="L146" s="689">
        <v>21045</v>
      </c>
      <c r="M146" s="748">
        <v>18673</v>
      </c>
      <c r="N146" s="748">
        <f>L146-M146</f>
        <v>2372</v>
      </c>
      <c r="O146" s="748">
        <f>$F146*N146</f>
        <v>-237200</v>
      </c>
      <c r="P146" s="748">
        <f>O146/1000000</f>
        <v>-0.2372</v>
      </c>
      <c r="Q146" s="758"/>
    </row>
    <row r="147" ht="15.75" thickTop="1">
      <c r="L147" s="330"/>
    </row>
    <row r="148" spans="2:16" ht="18">
      <c r="B148" s="305" t="s">
        <v>294</v>
      </c>
      <c r="K148" s="149">
        <f>SUM(K124:K146)</f>
        <v>0.30057500000000004</v>
      </c>
      <c r="P148" s="149">
        <f>SUM(P124:P146)</f>
        <v>-0.8527874999999999</v>
      </c>
    </row>
    <row r="149" spans="11:16" ht="15.75">
      <c r="K149" s="84"/>
      <c r="P149" s="84"/>
    </row>
    <row r="150" spans="11:16" ht="15.75">
      <c r="K150" s="84"/>
      <c r="P150" s="84"/>
    </row>
    <row r="151" spans="11:16" ht="15.75">
      <c r="K151" s="84"/>
      <c r="P151" s="84"/>
    </row>
    <row r="152" spans="11:16" ht="15.75">
      <c r="K152" s="84"/>
      <c r="P152" s="84"/>
    </row>
    <row r="153" spans="11:16" ht="15.75">
      <c r="K153" s="84"/>
      <c r="P153" s="84"/>
    </row>
    <row r="154" ht="13.5" thickBot="1"/>
    <row r="155" spans="1:17" ht="31.5" customHeight="1">
      <c r="A155" s="135" t="s">
        <v>229</v>
      </c>
      <c r="B155" s="136"/>
      <c r="C155" s="136"/>
      <c r="D155" s="137"/>
      <c r="E155" s="138"/>
      <c r="F155" s="137"/>
      <c r="G155" s="137"/>
      <c r="H155" s="136"/>
      <c r="I155" s="139"/>
      <c r="J155" s="140"/>
      <c r="K155" s="141"/>
      <c r="L155" s="544"/>
      <c r="M155" s="544"/>
      <c r="N155" s="544"/>
      <c r="O155" s="544"/>
      <c r="P155" s="544"/>
      <c r="Q155" s="545"/>
    </row>
    <row r="156" spans="1:17" ht="28.5" customHeight="1">
      <c r="A156" s="142" t="s">
        <v>291</v>
      </c>
      <c r="B156" s="81"/>
      <c r="C156" s="81"/>
      <c r="D156" s="81"/>
      <c r="E156" s="82"/>
      <c r="F156" s="81"/>
      <c r="G156" s="81"/>
      <c r="H156" s="81"/>
      <c r="I156" s="83"/>
      <c r="J156" s="81"/>
      <c r="K156" s="134">
        <f>K113</f>
        <v>-2.8843641133333335</v>
      </c>
      <c r="L156" s="479"/>
      <c r="M156" s="479"/>
      <c r="N156" s="479"/>
      <c r="O156" s="479"/>
      <c r="P156" s="134">
        <f>P113</f>
        <v>6.376257563333335</v>
      </c>
      <c r="Q156" s="546"/>
    </row>
    <row r="157" spans="1:17" ht="28.5" customHeight="1">
      <c r="A157" s="142" t="s">
        <v>292</v>
      </c>
      <c r="B157" s="81"/>
      <c r="C157" s="81"/>
      <c r="D157" s="81"/>
      <c r="E157" s="82"/>
      <c r="F157" s="81"/>
      <c r="G157" s="81"/>
      <c r="H157" s="81"/>
      <c r="I157" s="83"/>
      <c r="J157" s="81"/>
      <c r="K157" s="134">
        <f>K148</f>
        <v>0.30057500000000004</v>
      </c>
      <c r="L157" s="479"/>
      <c r="M157" s="479"/>
      <c r="N157" s="479"/>
      <c r="O157" s="479"/>
      <c r="P157" s="134">
        <f>P148</f>
        <v>-0.8527874999999999</v>
      </c>
      <c r="Q157" s="546"/>
    </row>
    <row r="158" spans="1:17" ht="28.5" customHeight="1">
      <c r="A158" s="142" t="s">
        <v>230</v>
      </c>
      <c r="B158" s="81"/>
      <c r="C158" s="81"/>
      <c r="D158" s="81"/>
      <c r="E158" s="82"/>
      <c r="F158" s="81"/>
      <c r="G158" s="81"/>
      <c r="H158" s="81"/>
      <c r="I158" s="83"/>
      <c r="J158" s="81"/>
      <c r="K158" s="134">
        <f>'ROHTAK ROAD'!K43</f>
        <v>-0.18904999999999994</v>
      </c>
      <c r="L158" s="479"/>
      <c r="M158" s="479"/>
      <c r="N158" s="479"/>
      <c r="O158" s="479"/>
      <c r="P158" s="134">
        <f>'ROHTAK ROAD'!P43</f>
        <v>0.056700000000000014</v>
      </c>
      <c r="Q158" s="546"/>
    </row>
    <row r="159" spans="1:17" ht="27.75" customHeight="1" thickBot="1">
      <c r="A159" s="144" t="s">
        <v>231</v>
      </c>
      <c r="B159" s="143"/>
      <c r="C159" s="143"/>
      <c r="D159" s="143"/>
      <c r="E159" s="143"/>
      <c r="F159" s="143"/>
      <c r="G159" s="143"/>
      <c r="H159" s="143"/>
      <c r="I159" s="143"/>
      <c r="J159" s="143"/>
      <c r="K159" s="408">
        <f>SUM(K156:K158)</f>
        <v>-2.772839113333333</v>
      </c>
      <c r="L159" s="547"/>
      <c r="M159" s="547"/>
      <c r="N159" s="547"/>
      <c r="O159" s="547"/>
      <c r="P159" s="408">
        <f>SUM(P156:P158)</f>
        <v>5.580170063333336</v>
      </c>
      <c r="Q159" s="548"/>
    </row>
    <row r="163" ht="13.5" thickBot="1">
      <c r="A163" s="234"/>
    </row>
    <row r="164" spans="1:17" ht="12.75">
      <c r="A164" s="549"/>
      <c r="B164" s="550"/>
      <c r="C164" s="550"/>
      <c r="D164" s="550"/>
      <c r="E164" s="550"/>
      <c r="F164" s="550"/>
      <c r="G164" s="550"/>
      <c r="H164" s="544"/>
      <c r="I164" s="544"/>
      <c r="J164" s="544"/>
      <c r="K164" s="544"/>
      <c r="L164" s="544"/>
      <c r="M164" s="544"/>
      <c r="N164" s="544"/>
      <c r="O164" s="544"/>
      <c r="P164" s="544"/>
      <c r="Q164" s="545"/>
    </row>
    <row r="165" spans="1:17" ht="23.25">
      <c r="A165" s="551" t="s">
        <v>311</v>
      </c>
      <c r="B165" s="552"/>
      <c r="C165" s="552"/>
      <c r="D165" s="552"/>
      <c r="E165" s="552"/>
      <c r="F165" s="552"/>
      <c r="G165" s="552"/>
      <c r="H165" s="479"/>
      <c r="I165" s="479"/>
      <c r="J165" s="479"/>
      <c r="K165" s="479"/>
      <c r="L165" s="479"/>
      <c r="M165" s="479"/>
      <c r="N165" s="479"/>
      <c r="O165" s="479"/>
      <c r="P165" s="479"/>
      <c r="Q165" s="546"/>
    </row>
    <row r="166" spans="1:17" ht="12.75">
      <c r="A166" s="553"/>
      <c r="B166" s="552"/>
      <c r="C166" s="552"/>
      <c r="D166" s="552"/>
      <c r="E166" s="552"/>
      <c r="F166" s="552"/>
      <c r="G166" s="552"/>
      <c r="H166" s="479"/>
      <c r="I166" s="479"/>
      <c r="J166" s="479"/>
      <c r="K166" s="479"/>
      <c r="L166" s="479"/>
      <c r="M166" s="479"/>
      <c r="N166" s="479"/>
      <c r="O166" s="479"/>
      <c r="P166" s="479"/>
      <c r="Q166" s="546"/>
    </row>
    <row r="167" spans="1:17" ht="15.75">
      <c r="A167" s="554"/>
      <c r="B167" s="555"/>
      <c r="C167" s="555"/>
      <c r="D167" s="555"/>
      <c r="E167" s="555"/>
      <c r="F167" s="555"/>
      <c r="G167" s="555"/>
      <c r="H167" s="479"/>
      <c r="I167" s="479"/>
      <c r="J167" s="479"/>
      <c r="K167" s="556" t="s">
        <v>323</v>
      </c>
      <c r="L167" s="479"/>
      <c r="M167" s="479"/>
      <c r="N167" s="479"/>
      <c r="O167" s="479"/>
      <c r="P167" s="556" t="s">
        <v>324</v>
      </c>
      <c r="Q167" s="546"/>
    </row>
    <row r="168" spans="1:17" ht="12.75">
      <c r="A168" s="557"/>
      <c r="B168" s="93"/>
      <c r="C168" s="93"/>
      <c r="D168" s="93"/>
      <c r="E168" s="93"/>
      <c r="F168" s="93"/>
      <c r="G168" s="93"/>
      <c r="H168" s="479"/>
      <c r="I168" s="479"/>
      <c r="J168" s="479"/>
      <c r="K168" s="479"/>
      <c r="L168" s="479"/>
      <c r="M168" s="479"/>
      <c r="N168" s="479"/>
      <c r="O168" s="479"/>
      <c r="P168" s="479"/>
      <c r="Q168" s="546"/>
    </row>
    <row r="169" spans="1:17" ht="12.75">
      <c r="A169" s="557"/>
      <c r="B169" s="93"/>
      <c r="C169" s="93"/>
      <c r="D169" s="93"/>
      <c r="E169" s="93"/>
      <c r="F169" s="93"/>
      <c r="G169" s="93"/>
      <c r="H169" s="479"/>
      <c r="I169" s="479"/>
      <c r="J169" s="479"/>
      <c r="K169" s="479"/>
      <c r="L169" s="479"/>
      <c r="M169" s="479"/>
      <c r="N169" s="479"/>
      <c r="O169" s="479"/>
      <c r="P169" s="479"/>
      <c r="Q169" s="546"/>
    </row>
    <row r="170" spans="1:17" ht="24.75" customHeight="1">
      <c r="A170" s="558" t="s">
        <v>314</v>
      </c>
      <c r="B170" s="559"/>
      <c r="C170" s="559"/>
      <c r="D170" s="560"/>
      <c r="E170" s="560"/>
      <c r="F170" s="561"/>
      <c r="G170" s="560"/>
      <c r="H170" s="479"/>
      <c r="I170" s="479"/>
      <c r="J170" s="479"/>
      <c r="K170" s="562">
        <f>K159</f>
        <v>-2.772839113333333</v>
      </c>
      <c r="L170" s="560" t="s">
        <v>312</v>
      </c>
      <c r="M170" s="479"/>
      <c r="N170" s="479"/>
      <c r="O170" s="479"/>
      <c r="P170" s="562">
        <f>P159</f>
        <v>5.580170063333336</v>
      </c>
      <c r="Q170" s="563" t="s">
        <v>312</v>
      </c>
    </row>
    <row r="171" spans="1:17" ht="15">
      <c r="A171" s="564"/>
      <c r="B171" s="565"/>
      <c r="C171" s="565"/>
      <c r="D171" s="552"/>
      <c r="E171" s="552"/>
      <c r="F171" s="566"/>
      <c r="G171" s="552"/>
      <c r="H171" s="479"/>
      <c r="I171" s="479"/>
      <c r="J171" s="479"/>
      <c r="K171" s="542"/>
      <c r="L171" s="552"/>
      <c r="M171" s="479"/>
      <c r="N171" s="479"/>
      <c r="O171" s="479"/>
      <c r="P171" s="542"/>
      <c r="Q171" s="567"/>
    </row>
    <row r="172" spans="1:17" ht="22.5" customHeight="1">
      <c r="A172" s="568" t="s">
        <v>313</v>
      </c>
      <c r="B172" s="44"/>
      <c r="C172" s="44"/>
      <c r="D172" s="552"/>
      <c r="E172" s="552"/>
      <c r="F172" s="569"/>
      <c r="G172" s="560"/>
      <c r="H172" s="479"/>
      <c r="I172" s="479"/>
      <c r="J172" s="479"/>
      <c r="K172" s="562">
        <f>'STEPPED UP GENCO'!K39</f>
        <v>-1.123916884</v>
      </c>
      <c r="L172" s="560" t="s">
        <v>312</v>
      </c>
      <c r="M172" s="479"/>
      <c r="N172" s="479"/>
      <c r="O172" s="479"/>
      <c r="P172" s="562">
        <f>'STEPPED UP GENCO'!P39</f>
        <v>0.32752083465</v>
      </c>
      <c r="Q172" s="563" t="s">
        <v>312</v>
      </c>
    </row>
    <row r="173" spans="1:17" ht="12.75">
      <c r="A173" s="570"/>
      <c r="B173" s="479"/>
      <c r="C173" s="479"/>
      <c r="D173" s="479"/>
      <c r="E173" s="479"/>
      <c r="F173" s="479"/>
      <c r="G173" s="479"/>
      <c r="H173" s="479"/>
      <c r="I173" s="479"/>
      <c r="J173" s="479"/>
      <c r="K173" s="479"/>
      <c r="L173" s="479"/>
      <c r="M173" s="479"/>
      <c r="N173" s="479"/>
      <c r="O173" s="479"/>
      <c r="P173" s="479"/>
      <c r="Q173" s="546"/>
    </row>
    <row r="174" spans="1:17" ht="2.25" customHeight="1">
      <c r="A174" s="570"/>
      <c r="B174" s="479"/>
      <c r="C174" s="479"/>
      <c r="D174" s="479"/>
      <c r="E174" s="479"/>
      <c r="F174" s="479"/>
      <c r="G174" s="479"/>
      <c r="H174" s="479"/>
      <c r="I174" s="479"/>
      <c r="J174" s="479"/>
      <c r="K174" s="479"/>
      <c r="L174" s="479"/>
      <c r="M174" s="479"/>
      <c r="N174" s="479"/>
      <c r="O174" s="479"/>
      <c r="P174" s="479"/>
      <c r="Q174" s="546"/>
    </row>
    <row r="175" spans="1:17" ht="7.5" customHeight="1">
      <c r="A175" s="570"/>
      <c r="B175" s="479"/>
      <c r="C175" s="479"/>
      <c r="D175" s="479"/>
      <c r="E175" s="479"/>
      <c r="F175" s="479"/>
      <c r="G175" s="479"/>
      <c r="H175" s="479"/>
      <c r="I175" s="479"/>
      <c r="J175" s="479"/>
      <c r="K175" s="479"/>
      <c r="L175" s="479"/>
      <c r="M175" s="479"/>
      <c r="N175" s="479"/>
      <c r="O175" s="479"/>
      <c r="P175" s="479"/>
      <c r="Q175" s="546"/>
    </row>
    <row r="176" spans="1:17" ht="21" thickBot="1">
      <c r="A176" s="571"/>
      <c r="B176" s="547"/>
      <c r="C176" s="547"/>
      <c r="D176" s="547"/>
      <c r="E176" s="547"/>
      <c r="F176" s="547"/>
      <c r="G176" s="547"/>
      <c r="H176" s="572"/>
      <c r="I176" s="572"/>
      <c r="J176" s="573" t="s">
        <v>315</v>
      </c>
      <c r="K176" s="574">
        <f>SUM(K170:K175)</f>
        <v>-3.896755997333333</v>
      </c>
      <c r="L176" s="572" t="s">
        <v>312</v>
      </c>
      <c r="M176" s="575"/>
      <c r="N176" s="547"/>
      <c r="O176" s="547"/>
      <c r="P176" s="574">
        <f>SUM(P170:P175)</f>
        <v>5.907690897983335</v>
      </c>
      <c r="Q176" s="576" t="s">
        <v>312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6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6.8515625" style="442" customWidth="1"/>
    <col min="2" max="2" width="12.00390625" style="442" customWidth="1"/>
    <col min="3" max="3" width="9.8515625" style="442" bestFit="1" customWidth="1"/>
    <col min="4" max="5" width="9.140625" style="442" customWidth="1"/>
    <col min="6" max="6" width="9.28125" style="442" bestFit="1" customWidth="1"/>
    <col min="7" max="7" width="13.00390625" style="442" customWidth="1"/>
    <col min="8" max="8" width="12.140625" style="442" customWidth="1"/>
    <col min="9" max="9" width="9.28125" style="442" bestFit="1" customWidth="1"/>
    <col min="10" max="10" width="10.57421875" style="442" bestFit="1" customWidth="1"/>
    <col min="11" max="11" width="10.00390625" style="442" customWidth="1"/>
    <col min="12" max="13" width="11.8515625" style="442" customWidth="1"/>
    <col min="14" max="14" width="9.28125" style="442" bestFit="1" customWidth="1"/>
    <col min="15" max="15" width="10.57421875" style="442" bestFit="1" customWidth="1"/>
    <col min="16" max="16" width="12.7109375" style="442" customWidth="1"/>
    <col min="17" max="17" width="12.28125" style="442" customWidth="1"/>
    <col min="18" max="16384" width="9.140625" style="442" customWidth="1"/>
  </cols>
  <sheetData>
    <row r="1" spans="1:16" ht="24" thickBot="1">
      <c r="A1" s="3"/>
      <c r="G1" s="479"/>
      <c r="H1" s="479"/>
      <c r="I1" s="45" t="s">
        <v>379</v>
      </c>
      <c r="J1" s="479"/>
      <c r="K1" s="479"/>
      <c r="L1" s="479"/>
      <c r="M1" s="479"/>
      <c r="N1" s="45" t="s">
        <v>380</v>
      </c>
      <c r="O1" s="479"/>
      <c r="P1" s="479"/>
    </row>
    <row r="2" spans="1:17" ht="39.75" thickBot="1" thickTop="1">
      <c r="A2" s="500" t="s">
        <v>8</v>
      </c>
      <c r="B2" s="501" t="s">
        <v>9</v>
      </c>
      <c r="C2" s="502" t="s">
        <v>1</v>
      </c>
      <c r="D2" s="502" t="s">
        <v>2</v>
      </c>
      <c r="E2" s="502" t="s">
        <v>3</v>
      </c>
      <c r="F2" s="502" t="s">
        <v>10</v>
      </c>
      <c r="G2" s="500" t="str">
        <f>NDPL!G5</f>
        <v>FINAL READING 30/06/2019</v>
      </c>
      <c r="H2" s="502" t="str">
        <f>NDPL!H5</f>
        <v>INTIAL READING 01/06/2019</v>
      </c>
      <c r="I2" s="502" t="s">
        <v>4</v>
      </c>
      <c r="J2" s="502" t="s">
        <v>5</v>
      </c>
      <c r="K2" s="502" t="s">
        <v>6</v>
      </c>
      <c r="L2" s="500" t="str">
        <f>NDPL!G5</f>
        <v>FINAL READING 30/06/2019</v>
      </c>
      <c r="M2" s="502" t="str">
        <f>NDPL!H5</f>
        <v>INTIAL READING 01/06/2019</v>
      </c>
      <c r="N2" s="502" t="s">
        <v>4</v>
      </c>
      <c r="O2" s="502" t="s">
        <v>5</v>
      </c>
      <c r="P2" s="525" t="s">
        <v>6</v>
      </c>
      <c r="Q2" s="675"/>
    </row>
    <row r="3" ht="14.25" thickBot="1" thickTop="1"/>
    <row r="4" spans="1:17" ht="13.5" thickTop="1">
      <c r="A4" s="455"/>
      <c r="B4" s="247" t="s">
        <v>325</v>
      </c>
      <c r="C4" s="454"/>
      <c r="D4" s="454"/>
      <c r="E4" s="454"/>
      <c r="F4" s="584"/>
      <c r="G4" s="455"/>
      <c r="H4" s="454"/>
      <c r="I4" s="454"/>
      <c r="J4" s="454"/>
      <c r="K4" s="584"/>
      <c r="L4" s="455"/>
      <c r="M4" s="454"/>
      <c r="N4" s="454"/>
      <c r="O4" s="454"/>
      <c r="P4" s="584"/>
      <c r="Q4" s="532"/>
    </row>
    <row r="5" spans="1:17" ht="12.75">
      <c r="A5" s="676"/>
      <c r="B5" s="123" t="s">
        <v>329</v>
      </c>
      <c r="C5" s="124" t="s">
        <v>264</v>
      </c>
      <c r="D5" s="479"/>
      <c r="E5" s="479"/>
      <c r="F5" s="669"/>
      <c r="G5" s="676"/>
      <c r="H5" s="479"/>
      <c r="I5" s="479"/>
      <c r="J5" s="479"/>
      <c r="K5" s="669"/>
      <c r="L5" s="676"/>
      <c r="M5" s="479"/>
      <c r="N5" s="479"/>
      <c r="O5" s="479"/>
      <c r="P5" s="669"/>
      <c r="Q5" s="446"/>
    </row>
    <row r="6" spans="1:17" ht="15">
      <c r="A6" s="478">
        <v>1</v>
      </c>
      <c r="B6" s="479" t="s">
        <v>326</v>
      </c>
      <c r="C6" s="480">
        <v>5100238</v>
      </c>
      <c r="D6" s="121" t="s">
        <v>12</v>
      </c>
      <c r="E6" s="121" t="s">
        <v>266</v>
      </c>
      <c r="F6" s="481">
        <v>750</v>
      </c>
      <c r="G6" s="329">
        <v>46665</v>
      </c>
      <c r="H6" s="267">
        <v>44775</v>
      </c>
      <c r="I6" s="388">
        <f>G6-H6</f>
        <v>1890</v>
      </c>
      <c r="J6" s="388">
        <f>$F6*I6</f>
        <v>1417500</v>
      </c>
      <c r="K6" s="465">
        <f>J6/1000000</f>
        <v>1.4175</v>
      </c>
      <c r="L6" s="329">
        <v>999899</v>
      </c>
      <c r="M6" s="267">
        <v>999899</v>
      </c>
      <c r="N6" s="388">
        <f>L6-M6</f>
        <v>0</v>
      </c>
      <c r="O6" s="388">
        <f>$F6*N6</f>
        <v>0</v>
      </c>
      <c r="P6" s="465">
        <f>O6/1000000</f>
        <v>0</v>
      </c>
      <c r="Q6" s="458"/>
    </row>
    <row r="7" spans="1:17" s="741" customFormat="1" ht="15">
      <c r="A7" s="731">
        <v>2</v>
      </c>
      <c r="B7" s="732" t="s">
        <v>327</v>
      </c>
      <c r="C7" s="733">
        <v>5295188</v>
      </c>
      <c r="D7" s="734" t="s">
        <v>12</v>
      </c>
      <c r="E7" s="734" t="s">
        <v>266</v>
      </c>
      <c r="F7" s="735">
        <v>1500</v>
      </c>
      <c r="G7" s="736" t="e">
        <v>#N/A</v>
      </c>
      <c r="H7" s="737" t="e">
        <v>#N/A</v>
      </c>
      <c r="I7" s="738" t="e">
        <f>G7-H7</f>
        <v>#N/A</v>
      </c>
      <c r="J7" s="738" t="e">
        <f>$F7*I7</f>
        <v>#N/A</v>
      </c>
      <c r="K7" s="739" t="e">
        <f>J7/1000000</f>
        <v>#N/A</v>
      </c>
      <c r="L7" s="736" t="e">
        <v>#N/A</v>
      </c>
      <c r="M7" s="737" t="e">
        <v>#N/A</v>
      </c>
      <c r="N7" s="738" t="e">
        <f>L7-M7</f>
        <v>#N/A</v>
      </c>
      <c r="O7" s="738" t="e">
        <f>$F7*N7</f>
        <v>#N/A</v>
      </c>
      <c r="P7" s="739" t="e">
        <f>O7/1000000</f>
        <v>#N/A</v>
      </c>
      <c r="Q7" s="740"/>
    </row>
    <row r="8" spans="1:17" s="518" customFormat="1" ht="15">
      <c r="A8" s="509">
        <v>3</v>
      </c>
      <c r="B8" s="510" t="s">
        <v>328</v>
      </c>
      <c r="C8" s="511">
        <v>4864840</v>
      </c>
      <c r="D8" s="512" t="s">
        <v>12</v>
      </c>
      <c r="E8" s="512" t="s">
        <v>266</v>
      </c>
      <c r="F8" s="513">
        <v>750</v>
      </c>
      <c r="G8" s="514">
        <v>823542</v>
      </c>
      <c r="H8" s="330">
        <v>822229</v>
      </c>
      <c r="I8" s="515">
        <f>G8-H8</f>
        <v>1313</v>
      </c>
      <c r="J8" s="515">
        <f>$F8*I8</f>
        <v>984750</v>
      </c>
      <c r="K8" s="516">
        <f>J8/1000000</f>
        <v>0.98475</v>
      </c>
      <c r="L8" s="514">
        <v>998653</v>
      </c>
      <c r="M8" s="330">
        <v>998653</v>
      </c>
      <c r="N8" s="515">
        <f>L8-M8</f>
        <v>0</v>
      </c>
      <c r="O8" s="515">
        <f>$F8*N8</f>
        <v>0</v>
      </c>
      <c r="P8" s="516">
        <f>O8/1000000</f>
        <v>0</v>
      </c>
      <c r="Q8" s="517"/>
    </row>
    <row r="9" spans="1:17" ht="12.75">
      <c r="A9" s="478"/>
      <c r="B9" s="479"/>
      <c r="C9" s="480"/>
      <c r="D9" s="479"/>
      <c r="E9" s="479"/>
      <c r="F9" s="481"/>
      <c r="G9" s="478"/>
      <c r="H9" s="480"/>
      <c r="I9" s="479"/>
      <c r="J9" s="479"/>
      <c r="K9" s="669"/>
      <c r="L9" s="478"/>
      <c r="M9" s="480"/>
      <c r="N9" s="479"/>
      <c r="O9" s="479"/>
      <c r="P9" s="669"/>
      <c r="Q9" s="446"/>
    </row>
    <row r="10" spans="1:17" ht="12.75">
      <c r="A10" s="676"/>
      <c r="B10" s="479"/>
      <c r="C10" s="479"/>
      <c r="D10" s="479"/>
      <c r="E10" s="479"/>
      <c r="F10" s="669"/>
      <c r="G10" s="478"/>
      <c r="H10" s="480"/>
      <c r="I10" s="479"/>
      <c r="J10" s="479"/>
      <c r="K10" s="669"/>
      <c r="L10" s="478"/>
      <c r="M10" s="480"/>
      <c r="N10" s="479"/>
      <c r="O10" s="479"/>
      <c r="P10" s="669"/>
      <c r="Q10" s="446"/>
    </row>
    <row r="11" spans="1:17" ht="12.75">
      <c r="A11" s="676"/>
      <c r="B11" s="479"/>
      <c r="C11" s="479"/>
      <c r="D11" s="479"/>
      <c r="E11" s="479"/>
      <c r="F11" s="669"/>
      <c r="G11" s="478"/>
      <c r="H11" s="480"/>
      <c r="I11" s="479"/>
      <c r="J11" s="479"/>
      <c r="K11" s="669"/>
      <c r="L11" s="478"/>
      <c r="M11" s="480"/>
      <c r="N11" s="479"/>
      <c r="O11" s="479"/>
      <c r="P11" s="669"/>
      <c r="Q11" s="446"/>
    </row>
    <row r="12" spans="1:17" ht="12.75">
      <c r="A12" s="676"/>
      <c r="B12" s="479"/>
      <c r="C12" s="479"/>
      <c r="D12" s="479"/>
      <c r="E12" s="479"/>
      <c r="F12" s="669"/>
      <c r="G12" s="478"/>
      <c r="H12" s="480"/>
      <c r="I12" s="124" t="s">
        <v>302</v>
      </c>
      <c r="J12" s="479"/>
      <c r="K12" s="527" t="e">
        <f>SUM(K6:K8)</f>
        <v>#N/A</v>
      </c>
      <c r="L12" s="478"/>
      <c r="M12" s="480"/>
      <c r="N12" s="124" t="s">
        <v>302</v>
      </c>
      <c r="O12" s="479"/>
      <c r="P12" s="527" t="e">
        <f>SUM(P6:P8)</f>
        <v>#N/A</v>
      </c>
      <c r="Q12" s="446"/>
    </row>
    <row r="13" spans="1:17" ht="12.75">
      <c r="A13" s="676"/>
      <c r="B13" s="479"/>
      <c r="C13" s="479"/>
      <c r="D13" s="479"/>
      <c r="E13" s="479"/>
      <c r="F13" s="669"/>
      <c r="G13" s="478"/>
      <c r="H13" s="480"/>
      <c r="I13" s="299"/>
      <c r="J13" s="479"/>
      <c r="K13" s="187"/>
      <c r="L13" s="478"/>
      <c r="M13" s="480"/>
      <c r="N13" s="299"/>
      <c r="O13" s="479"/>
      <c r="P13" s="187"/>
      <c r="Q13" s="446"/>
    </row>
    <row r="14" spans="1:17" ht="12.75">
      <c r="A14" s="676"/>
      <c r="B14" s="479"/>
      <c r="C14" s="479"/>
      <c r="D14" s="479"/>
      <c r="E14" s="479"/>
      <c r="F14" s="669"/>
      <c r="G14" s="478"/>
      <c r="H14" s="480"/>
      <c r="I14" s="479"/>
      <c r="J14" s="479"/>
      <c r="K14" s="669"/>
      <c r="L14" s="478"/>
      <c r="M14" s="480"/>
      <c r="N14" s="479"/>
      <c r="O14" s="479"/>
      <c r="P14" s="669"/>
      <c r="Q14" s="446"/>
    </row>
    <row r="15" spans="1:17" ht="12.75">
      <c r="A15" s="676"/>
      <c r="B15" s="117" t="s">
        <v>149</v>
      </c>
      <c r="C15" s="479"/>
      <c r="D15" s="479"/>
      <c r="E15" s="479"/>
      <c r="F15" s="669"/>
      <c r="G15" s="478"/>
      <c r="H15" s="480"/>
      <c r="I15" s="479"/>
      <c r="J15" s="479"/>
      <c r="K15" s="669"/>
      <c r="L15" s="478"/>
      <c r="M15" s="480"/>
      <c r="N15" s="479"/>
      <c r="O15" s="479"/>
      <c r="P15" s="669"/>
      <c r="Q15" s="446"/>
    </row>
    <row r="16" spans="1:17" ht="12.75">
      <c r="A16" s="677"/>
      <c r="B16" s="117" t="s">
        <v>263</v>
      </c>
      <c r="C16" s="108" t="s">
        <v>264</v>
      </c>
      <c r="D16" s="108"/>
      <c r="E16" s="109"/>
      <c r="F16" s="110"/>
      <c r="G16" s="111"/>
      <c r="H16" s="480"/>
      <c r="I16" s="479"/>
      <c r="J16" s="479"/>
      <c r="K16" s="669"/>
      <c r="L16" s="478"/>
      <c r="M16" s="480"/>
      <c r="N16" s="479"/>
      <c r="O16" s="479"/>
      <c r="P16" s="669"/>
      <c r="Q16" s="446"/>
    </row>
    <row r="17" spans="1:17" ht="15">
      <c r="A17" s="111">
        <v>1</v>
      </c>
      <c r="B17" s="112" t="s">
        <v>265</v>
      </c>
      <c r="C17" s="113">
        <v>5100232</v>
      </c>
      <c r="D17" s="114" t="s">
        <v>12</v>
      </c>
      <c r="E17" s="114" t="s">
        <v>266</v>
      </c>
      <c r="F17" s="115">
        <v>5000</v>
      </c>
      <c r="G17" s="329">
        <v>1482</v>
      </c>
      <c r="H17" s="267">
        <v>1480</v>
      </c>
      <c r="I17" s="388">
        <f>G17-H17</f>
        <v>2</v>
      </c>
      <c r="J17" s="388">
        <f>$F17*I17</f>
        <v>10000</v>
      </c>
      <c r="K17" s="465">
        <f>J17/1000000</f>
        <v>0.01</v>
      </c>
      <c r="L17" s="329">
        <v>12962</v>
      </c>
      <c r="M17" s="267">
        <v>12861</v>
      </c>
      <c r="N17" s="388">
        <f>L17-M17</f>
        <v>101</v>
      </c>
      <c r="O17" s="388">
        <f>$F17*N17</f>
        <v>505000</v>
      </c>
      <c r="P17" s="465">
        <f>O17/1000000</f>
        <v>0.505</v>
      </c>
      <c r="Q17" s="446"/>
    </row>
    <row r="18" spans="1:17" ht="15">
      <c r="A18" s="111">
        <v>2</v>
      </c>
      <c r="B18" s="120" t="s">
        <v>267</v>
      </c>
      <c r="C18" s="113">
        <v>4864938</v>
      </c>
      <c r="D18" s="114" t="s">
        <v>12</v>
      </c>
      <c r="E18" s="114" t="s">
        <v>266</v>
      </c>
      <c r="F18" s="115">
        <v>1000</v>
      </c>
      <c r="G18" s="329">
        <v>999964</v>
      </c>
      <c r="H18" s="330">
        <v>999964</v>
      </c>
      <c r="I18" s="388">
        <f>G18-H18</f>
        <v>0</v>
      </c>
      <c r="J18" s="388">
        <f>$F18*I18</f>
        <v>0</v>
      </c>
      <c r="K18" s="465">
        <f>J18/1000000</f>
        <v>0</v>
      </c>
      <c r="L18" s="329">
        <v>874193</v>
      </c>
      <c r="M18" s="330">
        <v>878136</v>
      </c>
      <c r="N18" s="388">
        <f>L18-M18</f>
        <v>-3943</v>
      </c>
      <c r="O18" s="388">
        <f>$F18*N18</f>
        <v>-3943000</v>
      </c>
      <c r="P18" s="465">
        <f>O18/1000000</f>
        <v>-3.943</v>
      </c>
      <c r="Q18" s="458"/>
    </row>
    <row r="19" spans="1:17" ht="15">
      <c r="A19" s="111">
        <v>3</v>
      </c>
      <c r="B19" s="112" t="s">
        <v>268</v>
      </c>
      <c r="C19" s="113">
        <v>4864947</v>
      </c>
      <c r="D19" s="114" t="s">
        <v>12</v>
      </c>
      <c r="E19" s="114" t="s">
        <v>266</v>
      </c>
      <c r="F19" s="115">
        <v>1000</v>
      </c>
      <c r="G19" s="329">
        <v>976194</v>
      </c>
      <c r="H19" s="330">
        <v>976191</v>
      </c>
      <c r="I19" s="388">
        <f>G19-H19</f>
        <v>3</v>
      </c>
      <c r="J19" s="388">
        <f>$F19*I19</f>
        <v>3000</v>
      </c>
      <c r="K19" s="465">
        <f>J19/1000000</f>
        <v>0.003</v>
      </c>
      <c r="L19" s="329">
        <v>790</v>
      </c>
      <c r="M19" s="330">
        <v>836</v>
      </c>
      <c r="N19" s="388">
        <f>L19-M19</f>
        <v>-46</v>
      </c>
      <c r="O19" s="388">
        <f>$F19*N19</f>
        <v>-46000</v>
      </c>
      <c r="P19" s="465">
        <f>O19/1000000</f>
        <v>-0.046</v>
      </c>
      <c r="Q19" s="681"/>
    </row>
    <row r="20" spans="1:17" ht="12.75">
      <c r="A20" s="111"/>
      <c r="B20" s="112"/>
      <c r="C20" s="113"/>
      <c r="D20" s="114"/>
      <c r="E20" s="114"/>
      <c r="F20" s="116"/>
      <c r="G20" s="125"/>
      <c r="H20" s="479"/>
      <c r="I20" s="388"/>
      <c r="J20" s="388"/>
      <c r="K20" s="465"/>
      <c r="L20" s="604"/>
      <c r="M20" s="603"/>
      <c r="N20" s="388"/>
      <c r="O20" s="388"/>
      <c r="P20" s="465"/>
      <c r="Q20" s="446"/>
    </row>
    <row r="21" spans="1:17" ht="12.75">
      <c r="A21" s="676"/>
      <c r="B21" s="479"/>
      <c r="C21" s="479"/>
      <c r="D21" s="479"/>
      <c r="E21" s="479"/>
      <c r="F21" s="669"/>
      <c r="G21" s="676"/>
      <c r="H21" s="479"/>
      <c r="I21" s="479"/>
      <c r="J21" s="479"/>
      <c r="K21" s="669"/>
      <c r="L21" s="676"/>
      <c r="M21" s="479"/>
      <c r="N21" s="479"/>
      <c r="O21" s="479"/>
      <c r="P21" s="669"/>
      <c r="Q21" s="446"/>
    </row>
    <row r="22" spans="1:17" ht="12.75">
      <c r="A22" s="676"/>
      <c r="B22" s="479"/>
      <c r="C22" s="479"/>
      <c r="D22" s="479"/>
      <c r="E22" s="479"/>
      <c r="F22" s="669"/>
      <c r="G22" s="676"/>
      <c r="H22" s="479"/>
      <c r="I22" s="479"/>
      <c r="J22" s="479"/>
      <c r="K22" s="669"/>
      <c r="L22" s="676"/>
      <c r="M22" s="479"/>
      <c r="N22" s="479"/>
      <c r="O22" s="479"/>
      <c r="P22" s="669"/>
      <c r="Q22" s="446"/>
    </row>
    <row r="23" spans="1:17" ht="12.75">
      <c r="A23" s="676"/>
      <c r="B23" s="479"/>
      <c r="C23" s="479"/>
      <c r="D23" s="479"/>
      <c r="E23" s="479"/>
      <c r="F23" s="669"/>
      <c r="G23" s="676"/>
      <c r="H23" s="479"/>
      <c r="I23" s="124" t="s">
        <v>302</v>
      </c>
      <c r="J23" s="479"/>
      <c r="K23" s="527">
        <f>SUM(K17:K19)</f>
        <v>0.013000000000000001</v>
      </c>
      <c r="L23" s="676"/>
      <c r="M23" s="479"/>
      <c r="N23" s="124" t="s">
        <v>302</v>
      </c>
      <c r="O23" s="479"/>
      <c r="P23" s="527">
        <f>SUM(P17:P19)</f>
        <v>-3.484</v>
      </c>
      <c r="Q23" s="446"/>
    </row>
    <row r="24" spans="1:17" ht="13.5" thickBot="1">
      <c r="A24" s="585"/>
      <c r="B24" s="482"/>
      <c r="C24" s="482"/>
      <c r="D24" s="482"/>
      <c r="E24" s="482"/>
      <c r="F24" s="586"/>
      <c r="G24" s="585"/>
      <c r="H24" s="482"/>
      <c r="I24" s="482"/>
      <c r="J24" s="482"/>
      <c r="K24" s="586"/>
      <c r="L24" s="585"/>
      <c r="M24" s="482"/>
      <c r="N24" s="482"/>
      <c r="O24" s="482"/>
      <c r="P24" s="586"/>
      <c r="Q24" s="543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2" zoomScaleNormal="85" zoomScaleSheetLayoutView="82" zoomScalePageLayoutView="0" workbookViewId="0" topLeftCell="A148">
      <selection activeCell="F90" sqref="F90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819" customFormat="1" ht="15" customHeight="1">
      <c r="A1" s="818" t="s">
        <v>223</v>
      </c>
    </row>
    <row r="2" spans="1:18" s="819" customFormat="1" ht="15" customHeight="1">
      <c r="A2" s="820" t="s">
        <v>224</v>
      </c>
      <c r="K2" s="821"/>
      <c r="Q2" s="822" t="str">
        <f>NDPL!$Q$1</f>
        <v>JUNE-2019</v>
      </c>
      <c r="R2" s="822"/>
    </row>
    <row r="3" s="819" customFormat="1" ht="15" customHeight="1">
      <c r="A3" s="823" t="s">
        <v>82</v>
      </c>
    </row>
    <row r="4" spans="1:16" s="819" customFormat="1" ht="15" customHeight="1" thickBot="1">
      <c r="A4" s="823" t="s">
        <v>232</v>
      </c>
      <c r="G4" s="824"/>
      <c r="H4" s="824"/>
      <c r="I4" s="821" t="s">
        <v>7</v>
      </c>
      <c r="J4" s="824"/>
      <c r="K4" s="824"/>
      <c r="L4" s="824"/>
      <c r="M4" s="824"/>
      <c r="N4" s="821" t="s">
        <v>380</v>
      </c>
      <c r="O4" s="824"/>
      <c r="P4" s="824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30/06/2019</v>
      </c>
      <c r="H5" s="32" t="str">
        <f>NDPL!H5</f>
        <v>INTIAL READING 01/06/2019</v>
      </c>
      <c r="I5" s="32" t="s">
        <v>4</v>
      </c>
      <c r="J5" s="32" t="s">
        <v>5</v>
      </c>
      <c r="K5" s="32" t="s">
        <v>6</v>
      </c>
      <c r="L5" s="34" t="str">
        <f>NDPL!G5</f>
        <v>FINAL READING 30/06/2019</v>
      </c>
      <c r="M5" s="32" t="str">
        <f>NDPL!H5</f>
        <v>INTIAL READING 01/06/2019</v>
      </c>
      <c r="N5" s="32" t="s">
        <v>4</v>
      </c>
      <c r="O5" s="32" t="s">
        <v>5</v>
      </c>
      <c r="P5" s="32" t="s">
        <v>6</v>
      </c>
      <c r="Q5" s="173" t="s">
        <v>293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7"/>
      <c r="B7" s="348" t="s">
        <v>138</v>
      </c>
      <c r="C7" s="338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2" customFormat="1" ht="15.75" customHeight="1">
      <c r="A8" s="349">
        <v>1</v>
      </c>
      <c r="B8" s="350" t="s">
        <v>83</v>
      </c>
      <c r="C8" s="353">
        <v>4865110</v>
      </c>
      <c r="D8" s="39" t="s">
        <v>12</v>
      </c>
      <c r="E8" s="40" t="s">
        <v>330</v>
      </c>
      <c r="F8" s="359">
        <v>100</v>
      </c>
      <c r="G8" s="329">
        <v>26802</v>
      </c>
      <c r="H8" s="330">
        <v>26216</v>
      </c>
      <c r="I8" s="267">
        <f aca="true" t="shared" si="0" ref="I8:I14">G8-H8</f>
        <v>586</v>
      </c>
      <c r="J8" s="267">
        <f aca="true" t="shared" si="1" ref="J8:J14">$F8*I8</f>
        <v>58600</v>
      </c>
      <c r="K8" s="267">
        <f aca="true" t="shared" si="2" ref="K8:K14">J8/1000000</f>
        <v>0.0586</v>
      </c>
      <c r="L8" s="329">
        <v>993738</v>
      </c>
      <c r="M8" s="330">
        <v>993567</v>
      </c>
      <c r="N8" s="267">
        <f aca="true" t="shared" si="3" ref="N8:N14">L8-M8</f>
        <v>171</v>
      </c>
      <c r="O8" s="267">
        <f aca="true" t="shared" si="4" ref="O8:O14">$F8*N8</f>
        <v>17100</v>
      </c>
      <c r="P8" s="267">
        <f aca="true" t="shared" si="5" ref="P8:P14">O8/1000000</f>
        <v>0.0171</v>
      </c>
      <c r="Q8" s="446"/>
    </row>
    <row r="9" spans="1:17" s="442" customFormat="1" ht="15.75" customHeight="1">
      <c r="A9" s="349">
        <v>2</v>
      </c>
      <c r="B9" s="350" t="s">
        <v>84</v>
      </c>
      <c r="C9" s="353">
        <v>4865080</v>
      </c>
      <c r="D9" s="39" t="s">
        <v>12</v>
      </c>
      <c r="E9" s="40" t="s">
        <v>330</v>
      </c>
      <c r="F9" s="359">
        <v>300</v>
      </c>
      <c r="G9" s="329">
        <v>11266</v>
      </c>
      <c r="H9" s="330">
        <v>11239</v>
      </c>
      <c r="I9" s="267">
        <f t="shared" si="0"/>
        <v>27</v>
      </c>
      <c r="J9" s="267">
        <f t="shared" si="1"/>
        <v>8100</v>
      </c>
      <c r="K9" s="267">
        <f t="shared" si="2"/>
        <v>0.0081</v>
      </c>
      <c r="L9" s="329">
        <v>4272</v>
      </c>
      <c r="M9" s="330">
        <v>4158</v>
      </c>
      <c r="N9" s="267">
        <f t="shared" si="3"/>
        <v>114</v>
      </c>
      <c r="O9" s="267">
        <f t="shared" si="4"/>
        <v>34200</v>
      </c>
      <c r="P9" s="267">
        <f t="shared" si="5"/>
        <v>0.0342</v>
      </c>
      <c r="Q9" s="458"/>
    </row>
    <row r="10" spans="1:17" s="442" customFormat="1" ht="15.75" customHeight="1">
      <c r="A10" s="349">
        <v>3</v>
      </c>
      <c r="B10" s="350" t="s">
        <v>85</v>
      </c>
      <c r="C10" s="353">
        <v>5295197</v>
      </c>
      <c r="D10" s="39" t="s">
        <v>12</v>
      </c>
      <c r="E10" s="40" t="s">
        <v>330</v>
      </c>
      <c r="F10" s="359">
        <v>75</v>
      </c>
      <c r="G10" s="329">
        <v>54778</v>
      </c>
      <c r="H10" s="267">
        <v>54449</v>
      </c>
      <c r="I10" s="267">
        <f t="shared" si="0"/>
        <v>329</v>
      </c>
      <c r="J10" s="267">
        <f>$F10*I10</f>
        <v>24675</v>
      </c>
      <c r="K10" s="267">
        <f>J10/1000000</f>
        <v>0.024675</v>
      </c>
      <c r="L10" s="329">
        <v>346420</v>
      </c>
      <c r="M10" s="267">
        <v>345779</v>
      </c>
      <c r="N10" s="267">
        <f t="shared" si="3"/>
        <v>641</v>
      </c>
      <c r="O10" s="267">
        <f>$F10*N10</f>
        <v>48075</v>
      </c>
      <c r="P10" s="267">
        <f>O10/1000000</f>
        <v>0.048075</v>
      </c>
      <c r="Q10" s="446"/>
    </row>
    <row r="11" spans="1:17" s="442" customFormat="1" ht="15.75" customHeight="1">
      <c r="A11" s="349">
        <v>4</v>
      </c>
      <c r="B11" s="350" t="s">
        <v>86</v>
      </c>
      <c r="C11" s="353">
        <v>4865184</v>
      </c>
      <c r="D11" s="39" t="s">
        <v>12</v>
      </c>
      <c r="E11" s="40" t="s">
        <v>330</v>
      </c>
      <c r="F11" s="359">
        <v>300</v>
      </c>
      <c r="G11" s="329">
        <v>994676</v>
      </c>
      <c r="H11" s="330">
        <v>994802</v>
      </c>
      <c r="I11" s="267">
        <f t="shared" si="0"/>
        <v>-126</v>
      </c>
      <c r="J11" s="267">
        <f t="shared" si="1"/>
        <v>-37800</v>
      </c>
      <c r="K11" s="267">
        <f t="shared" si="2"/>
        <v>-0.0378</v>
      </c>
      <c r="L11" s="329">
        <v>5945</v>
      </c>
      <c r="M11" s="330">
        <v>5950</v>
      </c>
      <c r="N11" s="267">
        <f t="shared" si="3"/>
        <v>-5</v>
      </c>
      <c r="O11" s="267">
        <f t="shared" si="4"/>
        <v>-1500</v>
      </c>
      <c r="P11" s="267">
        <f t="shared" si="5"/>
        <v>-0.0015</v>
      </c>
      <c r="Q11" s="446"/>
    </row>
    <row r="12" spans="1:17" s="442" customFormat="1" ht="15">
      <c r="A12" s="349">
        <v>5</v>
      </c>
      <c r="B12" s="350" t="s">
        <v>87</v>
      </c>
      <c r="C12" s="353">
        <v>4865103</v>
      </c>
      <c r="D12" s="39" t="s">
        <v>12</v>
      </c>
      <c r="E12" s="40" t="s">
        <v>330</v>
      </c>
      <c r="F12" s="359">
        <v>1333.3</v>
      </c>
      <c r="G12" s="329">
        <v>1725</v>
      </c>
      <c r="H12" s="330">
        <v>1724</v>
      </c>
      <c r="I12" s="267">
        <f t="shared" si="0"/>
        <v>1</v>
      </c>
      <c r="J12" s="267">
        <f t="shared" si="1"/>
        <v>1333.3</v>
      </c>
      <c r="K12" s="267">
        <f t="shared" si="2"/>
        <v>0.0013333</v>
      </c>
      <c r="L12" s="329">
        <v>3598</v>
      </c>
      <c r="M12" s="330">
        <v>3587</v>
      </c>
      <c r="N12" s="267">
        <f t="shared" si="3"/>
        <v>11</v>
      </c>
      <c r="O12" s="267">
        <f t="shared" si="4"/>
        <v>14666.3</v>
      </c>
      <c r="P12" s="267">
        <f t="shared" si="5"/>
        <v>0.014666299999999998</v>
      </c>
      <c r="Q12" s="452"/>
    </row>
    <row r="13" spans="1:17" s="442" customFormat="1" ht="15.75" customHeight="1">
      <c r="A13" s="349">
        <v>6</v>
      </c>
      <c r="B13" s="350" t="s">
        <v>88</v>
      </c>
      <c r="C13" s="353">
        <v>4865104</v>
      </c>
      <c r="D13" s="39" t="s">
        <v>12</v>
      </c>
      <c r="E13" s="40" t="s">
        <v>330</v>
      </c>
      <c r="F13" s="359">
        <v>100</v>
      </c>
      <c r="G13" s="329">
        <v>3248</v>
      </c>
      <c r="H13" s="330">
        <v>2906</v>
      </c>
      <c r="I13" s="267">
        <f t="shared" si="0"/>
        <v>342</v>
      </c>
      <c r="J13" s="267">
        <f>$F13*I13</f>
        <v>34200</v>
      </c>
      <c r="K13" s="267">
        <f>J13/1000000</f>
        <v>0.0342</v>
      </c>
      <c r="L13" s="329">
        <v>163</v>
      </c>
      <c r="M13" s="330">
        <v>31</v>
      </c>
      <c r="N13" s="267">
        <f t="shared" si="3"/>
        <v>132</v>
      </c>
      <c r="O13" s="267">
        <f>$F13*N13</f>
        <v>13200</v>
      </c>
      <c r="P13" s="267">
        <f>O13/1000000</f>
        <v>0.0132</v>
      </c>
      <c r="Q13" s="446"/>
    </row>
    <row r="14" spans="1:17" s="442" customFormat="1" ht="15.75" customHeight="1">
      <c r="A14" s="349">
        <v>7</v>
      </c>
      <c r="B14" s="350" t="s">
        <v>89</v>
      </c>
      <c r="C14" s="353">
        <v>5295196</v>
      </c>
      <c r="D14" s="39" t="s">
        <v>12</v>
      </c>
      <c r="E14" s="40" t="s">
        <v>330</v>
      </c>
      <c r="F14" s="776">
        <v>75</v>
      </c>
      <c r="G14" s="329">
        <v>67777</v>
      </c>
      <c r="H14" s="267">
        <v>67836</v>
      </c>
      <c r="I14" s="267">
        <f t="shared" si="0"/>
        <v>-59</v>
      </c>
      <c r="J14" s="267">
        <f t="shared" si="1"/>
        <v>-4425</v>
      </c>
      <c r="K14" s="267">
        <f t="shared" si="2"/>
        <v>-0.004425</v>
      </c>
      <c r="L14" s="329">
        <v>41459</v>
      </c>
      <c r="M14" s="267">
        <v>41479</v>
      </c>
      <c r="N14" s="267">
        <f t="shared" si="3"/>
        <v>-20</v>
      </c>
      <c r="O14" s="267">
        <f t="shared" si="4"/>
        <v>-1500</v>
      </c>
      <c r="P14" s="267">
        <f t="shared" si="5"/>
        <v>-0.0015</v>
      </c>
      <c r="Q14" s="446"/>
    </row>
    <row r="15" spans="1:17" s="442" customFormat="1" ht="15.75" customHeight="1">
      <c r="A15" s="349"/>
      <c r="B15" s="352" t="s">
        <v>11</v>
      </c>
      <c r="C15" s="353"/>
      <c r="D15" s="39"/>
      <c r="E15" s="39"/>
      <c r="F15" s="359"/>
      <c r="G15" s="329"/>
      <c r="H15" s="330"/>
      <c r="I15" s="267"/>
      <c r="J15" s="267"/>
      <c r="K15" s="267"/>
      <c r="L15" s="266"/>
      <c r="M15" s="267"/>
      <c r="N15" s="267"/>
      <c r="O15" s="267"/>
      <c r="P15" s="267"/>
      <c r="Q15" s="446"/>
    </row>
    <row r="16" spans="1:17" s="442" customFormat="1" ht="15.75" customHeight="1">
      <c r="A16" s="349">
        <v>8</v>
      </c>
      <c r="B16" s="350" t="s">
        <v>351</v>
      </c>
      <c r="C16" s="353">
        <v>4864884</v>
      </c>
      <c r="D16" s="39" t="s">
        <v>12</v>
      </c>
      <c r="E16" s="40" t="s">
        <v>330</v>
      </c>
      <c r="F16" s="359">
        <v>1000</v>
      </c>
      <c r="G16" s="329">
        <v>982795</v>
      </c>
      <c r="H16" s="267">
        <v>982843</v>
      </c>
      <c r="I16" s="267">
        <f aca="true" t="shared" si="6" ref="I16:I26">G16-H16</f>
        <v>-48</v>
      </c>
      <c r="J16" s="267">
        <f aca="true" t="shared" si="7" ref="J16:J26">$F16*I16</f>
        <v>-48000</v>
      </c>
      <c r="K16" s="267">
        <f aca="true" t="shared" si="8" ref="K16:K26">J16/1000000</f>
        <v>-0.048</v>
      </c>
      <c r="L16" s="329">
        <v>2294</v>
      </c>
      <c r="M16" s="267">
        <v>2292</v>
      </c>
      <c r="N16" s="267">
        <f aca="true" t="shared" si="9" ref="N16:N26">L16-M16</f>
        <v>2</v>
      </c>
      <c r="O16" s="267">
        <f aca="true" t="shared" si="10" ref="O16:O26">$F16*N16</f>
        <v>2000</v>
      </c>
      <c r="P16" s="267">
        <f aca="true" t="shared" si="11" ref="P16:P26">O16/1000000</f>
        <v>0.002</v>
      </c>
      <c r="Q16" s="474"/>
    </row>
    <row r="17" spans="1:17" s="442" customFormat="1" ht="15.75" customHeight="1">
      <c r="A17" s="349">
        <v>9</v>
      </c>
      <c r="B17" s="350" t="s">
        <v>90</v>
      </c>
      <c r="C17" s="353">
        <v>4864897</v>
      </c>
      <c r="D17" s="39" t="s">
        <v>12</v>
      </c>
      <c r="E17" s="40" t="s">
        <v>330</v>
      </c>
      <c r="F17" s="359">
        <v>500</v>
      </c>
      <c r="G17" s="329">
        <v>996113</v>
      </c>
      <c r="H17" s="267">
        <v>996156</v>
      </c>
      <c r="I17" s="267">
        <f>G17-H17</f>
        <v>-43</v>
      </c>
      <c r="J17" s="267">
        <f>$F17*I17</f>
        <v>-21500</v>
      </c>
      <c r="K17" s="267">
        <f>J17/1000000</f>
        <v>-0.0215</v>
      </c>
      <c r="L17" s="329">
        <v>341</v>
      </c>
      <c r="M17" s="267">
        <v>550</v>
      </c>
      <c r="N17" s="267">
        <f>L17-M17</f>
        <v>-209</v>
      </c>
      <c r="O17" s="267">
        <f>$F17*N17</f>
        <v>-104500</v>
      </c>
      <c r="P17" s="267">
        <f>O17/1000000</f>
        <v>-0.1045</v>
      </c>
      <c r="Q17" s="446"/>
    </row>
    <row r="18" spans="1:17" s="442" customFormat="1" ht="15.75" customHeight="1">
      <c r="A18" s="349">
        <v>10</v>
      </c>
      <c r="B18" s="350" t="s">
        <v>121</v>
      </c>
      <c r="C18" s="353">
        <v>4864832</v>
      </c>
      <c r="D18" s="39" t="s">
        <v>12</v>
      </c>
      <c r="E18" s="40" t="s">
        <v>330</v>
      </c>
      <c r="F18" s="359">
        <v>1000</v>
      </c>
      <c r="G18" s="329">
        <v>998029</v>
      </c>
      <c r="H18" s="267">
        <v>997946</v>
      </c>
      <c r="I18" s="267">
        <f t="shared" si="6"/>
        <v>83</v>
      </c>
      <c r="J18" s="267">
        <f t="shared" si="7"/>
        <v>83000</v>
      </c>
      <c r="K18" s="267">
        <f t="shared" si="8"/>
        <v>0.083</v>
      </c>
      <c r="L18" s="329">
        <v>1519</v>
      </c>
      <c r="M18" s="267">
        <v>1518</v>
      </c>
      <c r="N18" s="267">
        <f t="shared" si="9"/>
        <v>1</v>
      </c>
      <c r="O18" s="267">
        <f t="shared" si="10"/>
        <v>1000</v>
      </c>
      <c r="P18" s="267">
        <f t="shared" si="11"/>
        <v>0.001</v>
      </c>
      <c r="Q18" s="446"/>
    </row>
    <row r="19" spans="1:17" s="442" customFormat="1" ht="15.75" customHeight="1">
      <c r="A19" s="349">
        <v>11</v>
      </c>
      <c r="B19" s="350" t="s">
        <v>91</v>
      </c>
      <c r="C19" s="353">
        <v>4864833</v>
      </c>
      <c r="D19" s="39" t="s">
        <v>12</v>
      </c>
      <c r="E19" s="40" t="s">
        <v>330</v>
      </c>
      <c r="F19" s="359">
        <v>1000</v>
      </c>
      <c r="G19" s="329">
        <v>991182</v>
      </c>
      <c r="H19" s="267">
        <v>991316</v>
      </c>
      <c r="I19" s="267">
        <f t="shared" si="6"/>
        <v>-134</v>
      </c>
      <c r="J19" s="267">
        <f t="shared" si="7"/>
        <v>-134000</v>
      </c>
      <c r="K19" s="267">
        <f t="shared" si="8"/>
        <v>-0.134</v>
      </c>
      <c r="L19" s="329">
        <v>1473</v>
      </c>
      <c r="M19" s="267">
        <v>1473</v>
      </c>
      <c r="N19" s="267">
        <f t="shared" si="9"/>
        <v>0</v>
      </c>
      <c r="O19" s="267">
        <f t="shared" si="10"/>
        <v>0</v>
      </c>
      <c r="P19" s="267">
        <f t="shared" si="11"/>
        <v>0</v>
      </c>
      <c r="Q19" s="446"/>
    </row>
    <row r="20" spans="1:17" s="442" customFormat="1" ht="15.75" customHeight="1">
      <c r="A20" s="349">
        <v>12</v>
      </c>
      <c r="B20" s="350" t="s">
        <v>92</v>
      </c>
      <c r="C20" s="353">
        <v>4864834</v>
      </c>
      <c r="D20" s="39" t="s">
        <v>12</v>
      </c>
      <c r="E20" s="40" t="s">
        <v>330</v>
      </c>
      <c r="F20" s="359">
        <v>1000</v>
      </c>
      <c r="G20" s="329">
        <v>991933</v>
      </c>
      <c r="H20" s="267">
        <v>992026</v>
      </c>
      <c r="I20" s="267">
        <f t="shared" si="6"/>
        <v>-93</v>
      </c>
      <c r="J20" s="267">
        <f t="shared" si="7"/>
        <v>-93000</v>
      </c>
      <c r="K20" s="267">
        <f t="shared" si="8"/>
        <v>-0.093</v>
      </c>
      <c r="L20" s="329">
        <v>6243</v>
      </c>
      <c r="M20" s="267">
        <v>6227</v>
      </c>
      <c r="N20" s="267">
        <f t="shared" si="9"/>
        <v>16</v>
      </c>
      <c r="O20" s="267">
        <f t="shared" si="10"/>
        <v>16000</v>
      </c>
      <c r="P20" s="267">
        <f t="shared" si="11"/>
        <v>0.016</v>
      </c>
      <c r="Q20" s="446"/>
    </row>
    <row r="21" spans="1:17" s="442" customFormat="1" ht="15.75" customHeight="1">
      <c r="A21" s="349">
        <v>13</v>
      </c>
      <c r="B21" s="315" t="s">
        <v>93</v>
      </c>
      <c r="C21" s="353">
        <v>4864889</v>
      </c>
      <c r="D21" s="43" t="s">
        <v>12</v>
      </c>
      <c r="E21" s="40" t="s">
        <v>330</v>
      </c>
      <c r="F21" s="359">
        <v>1000</v>
      </c>
      <c r="G21" s="329">
        <v>20</v>
      </c>
      <c r="H21" s="267">
        <v>45</v>
      </c>
      <c r="I21" s="267">
        <f t="shared" si="6"/>
        <v>-25</v>
      </c>
      <c r="J21" s="267">
        <f t="shared" si="7"/>
        <v>-25000</v>
      </c>
      <c r="K21" s="267">
        <f t="shared" si="8"/>
        <v>-0.025</v>
      </c>
      <c r="L21" s="329">
        <v>998655</v>
      </c>
      <c r="M21" s="267">
        <v>998652</v>
      </c>
      <c r="N21" s="267">
        <f t="shared" si="9"/>
        <v>3</v>
      </c>
      <c r="O21" s="267">
        <f t="shared" si="10"/>
        <v>3000</v>
      </c>
      <c r="P21" s="267">
        <f t="shared" si="11"/>
        <v>0.003</v>
      </c>
      <c r="Q21" s="446"/>
    </row>
    <row r="22" spans="1:17" s="442" customFormat="1" ht="15.75" customHeight="1">
      <c r="A22" s="349">
        <v>14</v>
      </c>
      <c r="B22" s="350" t="s">
        <v>94</v>
      </c>
      <c r="C22" s="353">
        <v>4864859</v>
      </c>
      <c r="D22" s="39" t="s">
        <v>12</v>
      </c>
      <c r="E22" s="40" t="s">
        <v>330</v>
      </c>
      <c r="F22" s="359">
        <v>1000</v>
      </c>
      <c r="G22" s="329">
        <v>997624</v>
      </c>
      <c r="H22" s="330">
        <v>997701</v>
      </c>
      <c r="I22" s="267">
        <f>G22-H22</f>
        <v>-77</v>
      </c>
      <c r="J22" s="267">
        <f>$F22*I22</f>
        <v>-77000</v>
      </c>
      <c r="K22" s="267">
        <f>J22/1000000</f>
        <v>-0.077</v>
      </c>
      <c r="L22" s="329">
        <v>999799</v>
      </c>
      <c r="M22" s="330">
        <v>999802</v>
      </c>
      <c r="N22" s="267">
        <f>L22-M22</f>
        <v>-3</v>
      </c>
      <c r="O22" s="267">
        <f>$F22*N22</f>
        <v>-3000</v>
      </c>
      <c r="P22" s="267">
        <f>O22/1000000</f>
        <v>-0.003</v>
      </c>
      <c r="Q22" s="446"/>
    </row>
    <row r="23" spans="1:17" s="442" customFormat="1" ht="15.75" customHeight="1">
      <c r="A23" s="349">
        <v>15</v>
      </c>
      <c r="B23" s="350" t="s">
        <v>95</v>
      </c>
      <c r="C23" s="353">
        <v>4864895</v>
      </c>
      <c r="D23" s="39" t="s">
        <v>12</v>
      </c>
      <c r="E23" s="40" t="s">
        <v>330</v>
      </c>
      <c r="F23" s="359">
        <v>800</v>
      </c>
      <c r="G23" s="329">
        <v>996302</v>
      </c>
      <c r="H23" s="330">
        <v>996389</v>
      </c>
      <c r="I23" s="267">
        <f>G23-H23</f>
        <v>-87</v>
      </c>
      <c r="J23" s="267">
        <f t="shared" si="7"/>
        <v>-69600</v>
      </c>
      <c r="K23" s="267">
        <f t="shared" si="8"/>
        <v>-0.0696</v>
      </c>
      <c r="L23" s="329">
        <v>4963</v>
      </c>
      <c r="M23" s="330">
        <v>4972</v>
      </c>
      <c r="N23" s="267">
        <f>L23-M23</f>
        <v>-9</v>
      </c>
      <c r="O23" s="267">
        <f t="shared" si="10"/>
        <v>-7200</v>
      </c>
      <c r="P23" s="267">
        <f t="shared" si="11"/>
        <v>-0.0072</v>
      </c>
      <c r="Q23" s="446"/>
    </row>
    <row r="24" spans="1:17" s="442" customFormat="1" ht="15.75" customHeight="1">
      <c r="A24" s="349">
        <v>16</v>
      </c>
      <c r="B24" s="350" t="s">
        <v>96</v>
      </c>
      <c r="C24" s="353">
        <v>4864826</v>
      </c>
      <c r="D24" s="39" t="s">
        <v>12</v>
      </c>
      <c r="E24" s="40" t="s">
        <v>330</v>
      </c>
      <c r="F24" s="359">
        <v>133</v>
      </c>
      <c r="G24" s="329">
        <v>1000472</v>
      </c>
      <c r="H24" s="330">
        <v>999752</v>
      </c>
      <c r="I24" s="267">
        <f>G24-H24</f>
        <v>720</v>
      </c>
      <c r="J24" s="267">
        <f>$F24*I24</f>
        <v>95760</v>
      </c>
      <c r="K24" s="267">
        <f>J24/1000000</f>
        <v>0.09576</v>
      </c>
      <c r="L24" s="329">
        <v>999870</v>
      </c>
      <c r="M24" s="330">
        <v>999843</v>
      </c>
      <c r="N24" s="267">
        <f>L24-M24</f>
        <v>27</v>
      </c>
      <c r="O24" s="267">
        <f>$F24*N24</f>
        <v>3591</v>
      </c>
      <c r="P24" s="267">
        <f>O24/1000000</f>
        <v>0.003591</v>
      </c>
      <c r="Q24" s="446"/>
    </row>
    <row r="25" spans="1:17" s="442" customFormat="1" ht="15.75" customHeight="1">
      <c r="A25" s="349">
        <v>17</v>
      </c>
      <c r="B25" s="350" t="s">
        <v>119</v>
      </c>
      <c r="C25" s="353">
        <v>4864839</v>
      </c>
      <c r="D25" s="39" t="s">
        <v>12</v>
      </c>
      <c r="E25" s="40" t="s">
        <v>330</v>
      </c>
      <c r="F25" s="359">
        <v>1000</v>
      </c>
      <c r="G25" s="329">
        <v>1494</v>
      </c>
      <c r="H25" s="330">
        <v>1506</v>
      </c>
      <c r="I25" s="267">
        <f t="shared" si="6"/>
        <v>-12</v>
      </c>
      <c r="J25" s="267">
        <f t="shared" si="7"/>
        <v>-12000</v>
      </c>
      <c r="K25" s="267">
        <f t="shared" si="8"/>
        <v>-0.012</v>
      </c>
      <c r="L25" s="329">
        <v>9746</v>
      </c>
      <c r="M25" s="330">
        <v>9743</v>
      </c>
      <c r="N25" s="267">
        <f t="shared" si="9"/>
        <v>3</v>
      </c>
      <c r="O25" s="267">
        <f t="shared" si="10"/>
        <v>3000</v>
      </c>
      <c r="P25" s="267">
        <f t="shared" si="11"/>
        <v>0.003</v>
      </c>
      <c r="Q25" s="446"/>
    </row>
    <row r="26" spans="1:17" s="442" customFormat="1" ht="15.75" customHeight="1">
      <c r="A26" s="349">
        <v>18</v>
      </c>
      <c r="B26" s="350" t="s">
        <v>120</v>
      </c>
      <c r="C26" s="353">
        <v>4864883</v>
      </c>
      <c r="D26" s="39" t="s">
        <v>12</v>
      </c>
      <c r="E26" s="40" t="s">
        <v>330</v>
      </c>
      <c r="F26" s="359">
        <v>1000</v>
      </c>
      <c r="G26" s="329">
        <v>1401</v>
      </c>
      <c r="H26" s="330">
        <v>1419</v>
      </c>
      <c r="I26" s="267">
        <f t="shared" si="6"/>
        <v>-18</v>
      </c>
      <c r="J26" s="267">
        <f t="shared" si="7"/>
        <v>-18000</v>
      </c>
      <c r="K26" s="267">
        <f t="shared" si="8"/>
        <v>-0.018</v>
      </c>
      <c r="L26" s="329">
        <v>17357</v>
      </c>
      <c r="M26" s="330">
        <v>17357</v>
      </c>
      <c r="N26" s="267">
        <f t="shared" si="9"/>
        <v>0</v>
      </c>
      <c r="O26" s="267">
        <f t="shared" si="10"/>
        <v>0</v>
      </c>
      <c r="P26" s="267">
        <f t="shared" si="11"/>
        <v>0</v>
      </c>
      <c r="Q26" s="446"/>
    </row>
    <row r="27" spans="1:17" s="442" customFormat="1" ht="15.75" customHeight="1">
      <c r="A27" s="349"/>
      <c r="B27" s="352" t="s">
        <v>97</v>
      </c>
      <c r="C27" s="353"/>
      <c r="D27" s="39"/>
      <c r="E27" s="39"/>
      <c r="F27" s="359"/>
      <c r="G27" s="329"/>
      <c r="H27" s="330"/>
      <c r="I27" s="480"/>
      <c r="J27" s="480"/>
      <c r="K27" s="124"/>
      <c r="L27" s="478"/>
      <c r="M27" s="480"/>
      <c r="N27" s="480"/>
      <c r="O27" s="480"/>
      <c r="P27" s="124"/>
      <c r="Q27" s="446"/>
    </row>
    <row r="28" spans="1:17" s="442" customFormat="1" ht="15.75" customHeight="1">
      <c r="A28" s="349">
        <v>19</v>
      </c>
      <c r="B28" s="350" t="s">
        <v>98</v>
      </c>
      <c r="C28" s="353">
        <v>4864954</v>
      </c>
      <c r="D28" s="39" t="s">
        <v>12</v>
      </c>
      <c r="E28" s="40" t="s">
        <v>330</v>
      </c>
      <c r="F28" s="359">
        <v>1250</v>
      </c>
      <c r="G28" s="329">
        <v>974034</v>
      </c>
      <c r="H28" s="330">
        <v>974034</v>
      </c>
      <c r="I28" s="267">
        <f>G28-H28</f>
        <v>0</v>
      </c>
      <c r="J28" s="267">
        <f>$F28*I28</f>
        <v>0</v>
      </c>
      <c r="K28" s="267">
        <f>J28/1000000</f>
        <v>0</v>
      </c>
      <c r="L28" s="329">
        <v>951594</v>
      </c>
      <c r="M28" s="330">
        <v>951683</v>
      </c>
      <c r="N28" s="267">
        <f>L28-M28</f>
        <v>-89</v>
      </c>
      <c r="O28" s="267">
        <f>$F28*N28</f>
        <v>-111250</v>
      </c>
      <c r="P28" s="267">
        <f>O28/1000000</f>
        <v>-0.11125</v>
      </c>
      <c r="Q28" s="446"/>
    </row>
    <row r="29" spans="1:17" s="442" customFormat="1" ht="15.75" customHeight="1">
      <c r="A29" s="349">
        <v>20</v>
      </c>
      <c r="B29" s="350" t="s">
        <v>99</v>
      </c>
      <c r="C29" s="353">
        <v>4865030</v>
      </c>
      <c r="D29" s="39" t="s">
        <v>12</v>
      </c>
      <c r="E29" s="40" t="s">
        <v>330</v>
      </c>
      <c r="F29" s="359">
        <v>1100</v>
      </c>
      <c r="G29" s="329">
        <v>990857</v>
      </c>
      <c r="H29" s="330">
        <v>990857</v>
      </c>
      <c r="I29" s="267">
        <f>G29-H29</f>
        <v>0</v>
      </c>
      <c r="J29" s="267">
        <f>$F29*I29</f>
        <v>0</v>
      </c>
      <c r="K29" s="267">
        <f>J29/1000000</f>
        <v>0</v>
      </c>
      <c r="L29" s="329">
        <v>938107</v>
      </c>
      <c r="M29" s="330">
        <v>938403</v>
      </c>
      <c r="N29" s="267">
        <f>L29-M29</f>
        <v>-296</v>
      </c>
      <c r="O29" s="267">
        <f>$F29*N29</f>
        <v>-325600</v>
      </c>
      <c r="P29" s="267">
        <f>O29/1000000</f>
        <v>-0.3256</v>
      </c>
      <c r="Q29" s="446"/>
    </row>
    <row r="30" spans="1:17" s="442" customFormat="1" ht="15.75" customHeight="1">
      <c r="A30" s="349">
        <v>21</v>
      </c>
      <c r="B30" s="350" t="s">
        <v>349</v>
      </c>
      <c r="C30" s="353">
        <v>4864943</v>
      </c>
      <c r="D30" s="39" t="s">
        <v>12</v>
      </c>
      <c r="E30" s="40" t="s">
        <v>330</v>
      </c>
      <c r="F30" s="359">
        <v>1000</v>
      </c>
      <c r="G30" s="329">
        <v>958253</v>
      </c>
      <c r="H30" s="330">
        <v>958253</v>
      </c>
      <c r="I30" s="267">
        <f>G30-H30</f>
        <v>0</v>
      </c>
      <c r="J30" s="267">
        <f>$F30*I30</f>
        <v>0</v>
      </c>
      <c r="K30" s="267">
        <f>J30/1000000</f>
        <v>0</v>
      </c>
      <c r="L30" s="329">
        <v>7156</v>
      </c>
      <c r="M30" s="330">
        <v>7469</v>
      </c>
      <c r="N30" s="267">
        <f>L30-M30</f>
        <v>-313</v>
      </c>
      <c r="O30" s="267">
        <f>$F30*N30</f>
        <v>-313000</v>
      </c>
      <c r="P30" s="267">
        <f>O30/1000000</f>
        <v>-0.313</v>
      </c>
      <c r="Q30" s="446"/>
    </row>
    <row r="31" spans="1:17" s="442" customFormat="1" ht="12.75" customHeight="1">
      <c r="A31" s="349"/>
      <c r="B31" s="352" t="s">
        <v>31</v>
      </c>
      <c r="C31" s="353"/>
      <c r="D31" s="39"/>
      <c r="E31" s="39"/>
      <c r="F31" s="359"/>
      <c r="G31" s="329"/>
      <c r="H31" s="330"/>
      <c r="I31" s="267"/>
      <c r="J31" s="267"/>
      <c r="K31" s="124">
        <f>SUM(K28:K30)</f>
        <v>0</v>
      </c>
      <c r="L31" s="266"/>
      <c r="M31" s="267"/>
      <c r="N31" s="267"/>
      <c r="O31" s="267"/>
      <c r="P31" s="124">
        <f>SUM(P28:P30)</f>
        <v>-0.74985</v>
      </c>
      <c r="Q31" s="446"/>
    </row>
    <row r="32" spans="1:17" s="442" customFormat="1" ht="12.75" customHeight="1">
      <c r="A32" s="349">
        <v>22</v>
      </c>
      <c r="B32" s="350" t="s">
        <v>100</v>
      </c>
      <c r="C32" s="353">
        <v>4864932</v>
      </c>
      <c r="D32" s="39" t="s">
        <v>12</v>
      </c>
      <c r="E32" s="40" t="s">
        <v>330</v>
      </c>
      <c r="F32" s="359">
        <v>-1000</v>
      </c>
      <c r="G32" s="329">
        <v>992370</v>
      </c>
      <c r="H32" s="330">
        <v>992372</v>
      </c>
      <c r="I32" s="267">
        <f>G32-H32</f>
        <v>-2</v>
      </c>
      <c r="J32" s="267">
        <f>$F32*I32</f>
        <v>2000</v>
      </c>
      <c r="K32" s="267">
        <f>J32/1000000</f>
        <v>0.002</v>
      </c>
      <c r="L32" s="329">
        <v>999731</v>
      </c>
      <c r="M32" s="330">
        <v>999955</v>
      </c>
      <c r="N32" s="267">
        <f>L32-M32</f>
        <v>-224</v>
      </c>
      <c r="O32" s="267">
        <f>$F32*N32</f>
        <v>224000</v>
      </c>
      <c r="P32" s="267">
        <f>O32/1000000</f>
        <v>0.224</v>
      </c>
      <c r="Q32" s="458"/>
    </row>
    <row r="33" spans="1:17" s="442" customFormat="1" ht="12.75" customHeight="1">
      <c r="A33" s="349">
        <v>23</v>
      </c>
      <c r="B33" s="350" t="s">
        <v>101</v>
      </c>
      <c r="C33" s="353">
        <v>5295140</v>
      </c>
      <c r="D33" s="39" t="s">
        <v>12</v>
      </c>
      <c r="E33" s="40" t="s">
        <v>330</v>
      </c>
      <c r="F33" s="353">
        <v>-1000</v>
      </c>
      <c r="G33" s="329">
        <v>990249</v>
      </c>
      <c r="H33" s="330">
        <v>990219</v>
      </c>
      <c r="I33" s="267">
        <f>G33-H33</f>
        <v>30</v>
      </c>
      <c r="J33" s="267">
        <f>$F33*I33</f>
        <v>-30000</v>
      </c>
      <c r="K33" s="267">
        <f>J33/1000000</f>
        <v>-0.03</v>
      </c>
      <c r="L33" s="329">
        <v>999267</v>
      </c>
      <c r="M33" s="330">
        <v>999863</v>
      </c>
      <c r="N33" s="267">
        <f>L33-M33</f>
        <v>-596</v>
      </c>
      <c r="O33" s="267">
        <f>$F33*N33</f>
        <v>596000</v>
      </c>
      <c r="P33" s="267">
        <f>O33/1000000</f>
        <v>0.596</v>
      </c>
      <c r="Q33" s="446"/>
    </row>
    <row r="34" spans="1:17" s="442" customFormat="1" ht="12.75" customHeight="1">
      <c r="A34" s="349">
        <v>24</v>
      </c>
      <c r="B34" s="777" t="s">
        <v>140</v>
      </c>
      <c r="C34" s="778">
        <v>4902528</v>
      </c>
      <c r="D34" s="779" t="s">
        <v>12</v>
      </c>
      <c r="E34" s="40" t="s">
        <v>330</v>
      </c>
      <c r="F34" s="778">
        <v>300</v>
      </c>
      <c r="G34" s="329">
        <v>15</v>
      </c>
      <c r="H34" s="330">
        <v>15</v>
      </c>
      <c r="I34" s="267">
        <f>G34-H34</f>
        <v>0</v>
      </c>
      <c r="J34" s="267">
        <f>$F34*I34</f>
        <v>0</v>
      </c>
      <c r="K34" s="267">
        <f>J34/1000000</f>
        <v>0</v>
      </c>
      <c r="L34" s="329">
        <v>315</v>
      </c>
      <c r="M34" s="330">
        <v>315</v>
      </c>
      <c r="N34" s="267">
        <f>L34-M34</f>
        <v>0</v>
      </c>
      <c r="O34" s="267">
        <f>$F34*N34</f>
        <v>0</v>
      </c>
      <c r="P34" s="267">
        <f>O34/1000000</f>
        <v>0</v>
      </c>
      <c r="Q34" s="458"/>
    </row>
    <row r="35" spans="1:17" s="442" customFormat="1" ht="12.75" customHeight="1">
      <c r="A35" s="349"/>
      <c r="B35" s="352" t="s">
        <v>26</v>
      </c>
      <c r="C35" s="353"/>
      <c r="D35" s="39"/>
      <c r="E35" s="39"/>
      <c r="F35" s="359"/>
      <c r="G35" s="329"/>
      <c r="H35" s="330"/>
      <c r="I35" s="267"/>
      <c r="J35" s="267"/>
      <c r="K35" s="267"/>
      <c r="L35" s="266"/>
      <c r="M35" s="267"/>
      <c r="N35" s="267"/>
      <c r="O35" s="267"/>
      <c r="P35" s="267"/>
      <c r="Q35" s="446"/>
    </row>
    <row r="36" spans="1:17" s="442" customFormat="1" ht="12.75" customHeight="1">
      <c r="A36" s="349">
        <v>25</v>
      </c>
      <c r="B36" s="315" t="s">
        <v>45</v>
      </c>
      <c r="C36" s="353">
        <v>4864854</v>
      </c>
      <c r="D36" s="43" t="s">
        <v>12</v>
      </c>
      <c r="E36" s="40" t="s">
        <v>330</v>
      </c>
      <c r="F36" s="359">
        <v>1000</v>
      </c>
      <c r="G36" s="329">
        <v>999830</v>
      </c>
      <c r="H36" s="330">
        <v>999830</v>
      </c>
      <c r="I36" s="267">
        <f>G36-H36</f>
        <v>0</v>
      </c>
      <c r="J36" s="267">
        <f>$F36*I36</f>
        <v>0</v>
      </c>
      <c r="K36" s="267">
        <f>J36/1000000</f>
        <v>0</v>
      </c>
      <c r="L36" s="329">
        <v>10428</v>
      </c>
      <c r="M36" s="330">
        <v>10021</v>
      </c>
      <c r="N36" s="267">
        <f>L36-M36</f>
        <v>407</v>
      </c>
      <c r="O36" s="267">
        <f>$F36*N36</f>
        <v>407000</v>
      </c>
      <c r="P36" s="267">
        <f>O36/1000000</f>
        <v>0.407</v>
      </c>
      <c r="Q36" s="475"/>
    </row>
    <row r="37" spans="1:17" s="442" customFormat="1" ht="12.75" customHeight="1">
      <c r="A37" s="349"/>
      <c r="B37" s="352" t="s">
        <v>102</v>
      </c>
      <c r="C37" s="353"/>
      <c r="D37" s="39"/>
      <c r="E37" s="39"/>
      <c r="F37" s="359"/>
      <c r="G37" s="329"/>
      <c r="H37" s="330"/>
      <c r="I37" s="267"/>
      <c r="J37" s="267"/>
      <c r="K37" s="267"/>
      <c r="L37" s="266"/>
      <c r="M37" s="267"/>
      <c r="N37" s="267"/>
      <c r="O37" s="267"/>
      <c r="P37" s="267"/>
      <c r="Q37" s="446"/>
    </row>
    <row r="38" spans="1:17" s="442" customFormat="1" ht="12.75" customHeight="1">
      <c r="A38" s="349">
        <v>26</v>
      </c>
      <c r="B38" s="350" t="s">
        <v>103</v>
      </c>
      <c r="C38" s="353">
        <v>5295159</v>
      </c>
      <c r="D38" s="39" t="s">
        <v>12</v>
      </c>
      <c r="E38" s="40" t="s">
        <v>330</v>
      </c>
      <c r="F38" s="359">
        <v>-1000</v>
      </c>
      <c r="G38" s="329">
        <v>107238</v>
      </c>
      <c r="H38" s="267">
        <v>107202</v>
      </c>
      <c r="I38" s="267">
        <f>G38-H38</f>
        <v>36</v>
      </c>
      <c r="J38" s="267">
        <f>$F38*I38</f>
        <v>-36000</v>
      </c>
      <c r="K38" s="267">
        <f>J38/1000000</f>
        <v>-0.036</v>
      </c>
      <c r="L38" s="329">
        <v>1158</v>
      </c>
      <c r="M38" s="267">
        <v>830</v>
      </c>
      <c r="N38" s="267">
        <f>L38-M38</f>
        <v>328</v>
      </c>
      <c r="O38" s="267">
        <f>$F38*N38</f>
        <v>-328000</v>
      </c>
      <c r="P38" s="267">
        <f>O38/1000000</f>
        <v>-0.328</v>
      </c>
      <c r="Q38" s="446"/>
    </row>
    <row r="39" spans="1:17" s="442" customFormat="1" ht="12.75" customHeight="1">
      <c r="A39" s="349"/>
      <c r="B39" s="350"/>
      <c r="C39" s="353"/>
      <c r="D39" s="39"/>
      <c r="E39" s="40"/>
      <c r="F39" s="359">
        <v>-1000</v>
      </c>
      <c r="G39" s="329"/>
      <c r="H39" s="267"/>
      <c r="I39" s="267"/>
      <c r="J39" s="267"/>
      <c r="K39" s="267"/>
      <c r="L39" s="329">
        <v>7598</v>
      </c>
      <c r="M39" s="267">
        <v>7528</v>
      </c>
      <c r="N39" s="267">
        <f>L39-M39</f>
        <v>70</v>
      </c>
      <c r="O39" s="267">
        <f>$F39*N39</f>
        <v>-70000</v>
      </c>
      <c r="P39" s="267">
        <f>O39/1000000</f>
        <v>-0.07</v>
      </c>
      <c r="Q39" s="446"/>
    </row>
    <row r="40" spans="1:17" s="442" customFormat="1" ht="12.75" customHeight="1">
      <c r="A40" s="349">
        <v>27</v>
      </c>
      <c r="B40" s="350" t="s">
        <v>104</v>
      </c>
      <c r="C40" s="353">
        <v>4865029</v>
      </c>
      <c r="D40" s="39" t="s">
        <v>12</v>
      </c>
      <c r="E40" s="40" t="s">
        <v>330</v>
      </c>
      <c r="F40" s="359">
        <v>-1000</v>
      </c>
      <c r="G40" s="329">
        <v>29078</v>
      </c>
      <c r="H40" s="267">
        <v>29071</v>
      </c>
      <c r="I40" s="267">
        <f>G40-H40</f>
        <v>7</v>
      </c>
      <c r="J40" s="267">
        <f>$F40*I40</f>
        <v>-7000</v>
      </c>
      <c r="K40" s="267">
        <f>J40/1000000</f>
        <v>-0.007</v>
      </c>
      <c r="L40" s="329">
        <v>999693</v>
      </c>
      <c r="M40" s="267">
        <v>999057</v>
      </c>
      <c r="N40" s="267">
        <f>L40-M40</f>
        <v>636</v>
      </c>
      <c r="O40" s="267">
        <f>$F40*N40</f>
        <v>-636000</v>
      </c>
      <c r="P40" s="267">
        <f>O40/1000000</f>
        <v>-0.636</v>
      </c>
      <c r="Q40" s="458"/>
    </row>
    <row r="41" spans="1:17" s="442" customFormat="1" ht="12.75" customHeight="1">
      <c r="A41" s="349">
        <v>28</v>
      </c>
      <c r="B41" s="350" t="s">
        <v>105</v>
      </c>
      <c r="C41" s="353">
        <v>4864934</v>
      </c>
      <c r="D41" s="39" t="s">
        <v>12</v>
      </c>
      <c r="E41" s="40" t="s">
        <v>330</v>
      </c>
      <c r="F41" s="359">
        <v>-1000</v>
      </c>
      <c r="G41" s="329">
        <v>998526</v>
      </c>
      <c r="H41" s="267">
        <v>998644</v>
      </c>
      <c r="I41" s="267">
        <f>G41-H41</f>
        <v>-118</v>
      </c>
      <c r="J41" s="267">
        <f>$F41*I41</f>
        <v>118000</v>
      </c>
      <c r="K41" s="267">
        <f>J41/1000000</f>
        <v>0.118</v>
      </c>
      <c r="L41" s="329">
        <v>999506</v>
      </c>
      <c r="M41" s="267">
        <v>999842</v>
      </c>
      <c r="N41" s="267">
        <f>L41-M41</f>
        <v>-336</v>
      </c>
      <c r="O41" s="267">
        <f>$F41*N41</f>
        <v>336000</v>
      </c>
      <c r="P41" s="267">
        <f>O41/1000000</f>
        <v>0.336</v>
      </c>
      <c r="Q41" s="474"/>
    </row>
    <row r="42" spans="1:17" s="442" customFormat="1" ht="12.75" customHeight="1">
      <c r="A42" s="349">
        <v>29</v>
      </c>
      <c r="B42" s="315" t="s">
        <v>106</v>
      </c>
      <c r="C42" s="353">
        <v>4864906</v>
      </c>
      <c r="D42" s="39" t="s">
        <v>12</v>
      </c>
      <c r="E42" s="40" t="s">
        <v>330</v>
      </c>
      <c r="F42" s="359">
        <v>-1000</v>
      </c>
      <c r="G42" s="329">
        <v>996696</v>
      </c>
      <c r="H42" s="267">
        <v>996646</v>
      </c>
      <c r="I42" s="267">
        <f>G42-H42</f>
        <v>50</v>
      </c>
      <c r="J42" s="267">
        <f>$F42*I42</f>
        <v>-50000</v>
      </c>
      <c r="K42" s="267">
        <f>J42/1000000</f>
        <v>-0.05</v>
      </c>
      <c r="L42" s="329">
        <v>998579</v>
      </c>
      <c r="M42" s="267">
        <v>998304</v>
      </c>
      <c r="N42" s="267">
        <f>L42-M42</f>
        <v>275</v>
      </c>
      <c r="O42" s="267">
        <f>$F42*N42</f>
        <v>-275000</v>
      </c>
      <c r="P42" s="267">
        <f>O42/1000000</f>
        <v>-0.275</v>
      </c>
      <c r="Q42" s="464"/>
    </row>
    <row r="43" spans="1:17" s="442" customFormat="1" ht="12.75" customHeight="1">
      <c r="A43" s="349"/>
      <c r="B43" s="352" t="s">
        <v>392</v>
      </c>
      <c r="C43" s="353"/>
      <c r="D43" s="450"/>
      <c r="E43" s="451"/>
      <c r="F43" s="359"/>
      <c r="G43" s="266"/>
      <c r="H43" s="267"/>
      <c r="I43" s="267"/>
      <c r="J43" s="267"/>
      <c r="K43" s="267"/>
      <c r="L43" s="266"/>
      <c r="M43" s="267"/>
      <c r="N43" s="267"/>
      <c r="O43" s="267"/>
      <c r="P43" s="267"/>
      <c r="Q43" s="742"/>
    </row>
    <row r="44" spans="1:17" s="442" customFormat="1" ht="12.75" customHeight="1">
      <c r="A44" s="349">
        <v>30</v>
      </c>
      <c r="B44" s="350" t="s">
        <v>103</v>
      </c>
      <c r="C44" s="353">
        <v>5295177</v>
      </c>
      <c r="D44" s="450" t="s">
        <v>12</v>
      </c>
      <c r="E44" s="451" t="s">
        <v>330</v>
      </c>
      <c r="F44" s="359">
        <v>-1000</v>
      </c>
      <c r="G44" s="329">
        <v>995990</v>
      </c>
      <c r="H44" s="267">
        <v>995991</v>
      </c>
      <c r="I44" s="267">
        <f>G44-H44</f>
        <v>-1</v>
      </c>
      <c r="J44" s="267">
        <f>$F44*I44</f>
        <v>1000</v>
      </c>
      <c r="K44" s="267">
        <f>J44/1000000</f>
        <v>0.001</v>
      </c>
      <c r="L44" s="329">
        <v>984279</v>
      </c>
      <c r="M44" s="267">
        <v>985279</v>
      </c>
      <c r="N44" s="267">
        <f>L44-M44</f>
        <v>-1000</v>
      </c>
      <c r="O44" s="267">
        <f>$F44*N44</f>
        <v>1000000</v>
      </c>
      <c r="P44" s="267">
        <f>O44/1000000</f>
        <v>1</v>
      </c>
      <c r="Q44" s="687"/>
    </row>
    <row r="45" spans="1:17" s="442" customFormat="1" ht="12.75" customHeight="1">
      <c r="A45" s="349">
        <v>31</v>
      </c>
      <c r="B45" s="350" t="s">
        <v>395</v>
      </c>
      <c r="C45" s="353">
        <v>5128456</v>
      </c>
      <c r="D45" s="450" t="s">
        <v>12</v>
      </c>
      <c r="E45" s="451" t="s">
        <v>330</v>
      </c>
      <c r="F45" s="359">
        <v>-1000</v>
      </c>
      <c r="G45" s="329">
        <v>20280</v>
      </c>
      <c r="H45" s="267">
        <v>20169</v>
      </c>
      <c r="I45" s="267">
        <f>G45-H45</f>
        <v>111</v>
      </c>
      <c r="J45" s="267">
        <f>$F45*I45</f>
        <v>-111000</v>
      </c>
      <c r="K45" s="267">
        <f>J45/1000000</f>
        <v>-0.111</v>
      </c>
      <c r="L45" s="329">
        <v>273</v>
      </c>
      <c r="M45" s="267">
        <v>289</v>
      </c>
      <c r="N45" s="267">
        <f>L45-M45</f>
        <v>-16</v>
      </c>
      <c r="O45" s="267">
        <f>$F45*N45</f>
        <v>16000</v>
      </c>
      <c r="P45" s="267">
        <f>O45/1000000</f>
        <v>0.016</v>
      </c>
      <c r="Q45" s="452"/>
    </row>
    <row r="46" spans="1:17" s="442" customFormat="1" ht="12.75" customHeight="1">
      <c r="A46" s="349">
        <v>32</v>
      </c>
      <c r="B46" s="350" t="s">
        <v>393</v>
      </c>
      <c r="C46" s="353">
        <v>5128443</v>
      </c>
      <c r="D46" s="450" t="s">
        <v>12</v>
      </c>
      <c r="E46" s="451" t="s">
        <v>330</v>
      </c>
      <c r="F46" s="359">
        <v>-2000</v>
      </c>
      <c r="G46" s="329">
        <v>15120</v>
      </c>
      <c r="H46" s="267">
        <v>14978</v>
      </c>
      <c r="I46" s="267">
        <f>G46-H46</f>
        <v>142</v>
      </c>
      <c r="J46" s="267">
        <f>$F46*I46</f>
        <v>-284000</v>
      </c>
      <c r="K46" s="267">
        <f>J46/1000000</f>
        <v>-0.284</v>
      </c>
      <c r="L46" s="329">
        <v>22</v>
      </c>
      <c r="M46" s="267">
        <v>30</v>
      </c>
      <c r="N46" s="267">
        <f>L46-M46</f>
        <v>-8</v>
      </c>
      <c r="O46" s="267">
        <f>$F46*N46</f>
        <v>16000</v>
      </c>
      <c r="P46" s="267">
        <f>O46/1000000</f>
        <v>0.016</v>
      </c>
      <c r="Q46" s="761"/>
    </row>
    <row r="47" spans="1:17" s="442" customFormat="1" ht="12.75" customHeight="1">
      <c r="A47" s="349"/>
      <c r="B47" s="352" t="s">
        <v>41</v>
      </c>
      <c r="C47" s="353"/>
      <c r="D47" s="39"/>
      <c r="E47" s="39"/>
      <c r="F47" s="359"/>
      <c r="G47" s="329"/>
      <c r="H47" s="330"/>
      <c r="I47" s="267"/>
      <c r="J47" s="267"/>
      <c r="K47" s="267"/>
      <c r="L47" s="266"/>
      <c r="M47" s="267"/>
      <c r="N47" s="267"/>
      <c r="O47" s="267"/>
      <c r="P47" s="267"/>
      <c r="Q47" s="446"/>
    </row>
    <row r="48" spans="1:17" s="442" customFormat="1" ht="12.75" customHeight="1">
      <c r="A48" s="349"/>
      <c r="B48" s="351" t="s">
        <v>18</v>
      </c>
      <c r="C48" s="353"/>
      <c r="D48" s="43"/>
      <c r="E48" s="43"/>
      <c r="F48" s="359"/>
      <c r="G48" s="329"/>
      <c r="H48" s="330"/>
      <c r="I48" s="267"/>
      <c r="J48" s="267"/>
      <c r="K48" s="267"/>
      <c r="L48" s="266"/>
      <c r="M48" s="267"/>
      <c r="N48" s="267"/>
      <c r="O48" s="267"/>
      <c r="P48" s="267"/>
      <c r="Q48" s="446"/>
    </row>
    <row r="49" spans="1:17" s="442" customFormat="1" ht="12.75" customHeight="1">
      <c r="A49" s="349">
        <v>33</v>
      </c>
      <c r="B49" s="350" t="s">
        <v>19</v>
      </c>
      <c r="C49" s="353">
        <v>4864831</v>
      </c>
      <c r="D49" s="39" t="s">
        <v>12</v>
      </c>
      <c r="E49" s="40" t="s">
        <v>330</v>
      </c>
      <c r="F49" s="359">
        <v>1000</v>
      </c>
      <c r="G49" s="329">
        <v>18</v>
      </c>
      <c r="H49" s="330">
        <v>0</v>
      </c>
      <c r="I49" s="267">
        <f>G49-H49</f>
        <v>18</v>
      </c>
      <c r="J49" s="267">
        <f>$F49*I49</f>
        <v>18000</v>
      </c>
      <c r="K49" s="267">
        <f>J49/1000000</f>
        <v>0.018</v>
      </c>
      <c r="L49" s="329">
        <v>999995</v>
      </c>
      <c r="M49" s="330">
        <v>999997</v>
      </c>
      <c r="N49" s="267">
        <f>L49-M49</f>
        <v>-2</v>
      </c>
      <c r="O49" s="267">
        <f>$F49*N49</f>
        <v>-2000</v>
      </c>
      <c r="P49" s="267">
        <f>O49/1000000</f>
        <v>-0.002</v>
      </c>
      <c r="Q49" s="755"/>
    </row>
    <row r="50" spans="1:17" s="442" customFormat="1" ht="12.75" customHeight="1">
      <c r="A50" s="349">
        <v>34</v>
      </c>
      <c r="B50" s="350" t="s">
        <v>20</v>
      </c>
      <c r="C50" s="353">
        <v>4864914</v>
      </c>
      <c r="D50" s="39" t="s">
        <v>12</v>
      </c>
      <c r="E50" s="40" t="s">
        <v>330</v>
      </c>
      <c r="F50" s="359">
        <v>400</v>
      </c>
      <c r="G50" s="329">
        <v>5312</v>
      </c>
      <c r="H50" s="330">
        <v>4937</v>
      </c>
      <c r="I50" s="330">
        <f>G50-H50</f>
        <v>375</v>
      </c>
      <c r="J50" s="330">
        <f>$F50*I50</f>
        <v>150000</v>
      </c>
      <c r="K50" s="331">
        <f>J50/1000000</f>
        <v>0.15</v>
      </c>
      <c r="L50" s="329">
        <v>576</v>
      </c>
      <c r="M50" s="330">
        <v>568</v>
      </c>
      <c r="N50" s="330">
        <f>L50-M50</f>
        <v>8</v>
      </c>
      <c r="O50" s="330">
        <f>$F50*N50</f>
        <v>3200</v>
      </c>
      <c r="P50" s="331">
        <f>O50/1000000</f>
        <v>0.0032</v>
      </c>
      <c r="Q50" s="458" t="s">
        <v>472</v>
      </c>
    </row>
    <row r="51" spans="1:17" s="442" customFormat="1" ht="12.75" customHeight="1">
      <c r="A51" s="349"/>
      <c r="B51" s="350"/>
      <c r="C51" s="353">
        <v>4864815</v>
      </c>
      <c r="D51" s="39" t="s">
        <v>12</v>
      </c>
      <c r="E51" s="40" t="s">
        <v>330</v>
      </c>
      <c r="F51" s="359">
        <v>200</v>
      </c>
      <c r="G51" s="329">
        <v>10618</v>
      </c>
      <c r="H51" s="330">
        <v>10517</v>
      </c>
      <c r="I51" s="330">
        <f>G51-H51</f>
        <v>101</v>
      </c>
      <c r="J51" s="330">
        <f>$F51*I51</f>
        <v>20200</v>
      </c>
      <c r="K51" s="331">
        <f>J51/1000000</f>
        <v>0.0202</v>
      </c>
      <c r="L51" s="329">
        <v>4013</v>
      </c>
      <c r="M51" s="330">
        <v>4012</v>
      </c>
      <c r="N51" s="330">
        <f>L51-M51</f>
        <v>1</v>
      </c>
      <c r="O51" s="330">
        <f>$F51*N51</f>
        <v>200</v>
      </c>
      <c r="P51" s="331">
        <f>O51/1000000</f>
        <v>0.0002</v>
      </c>
      <c r="Q51" s="458" t="s">
        <v>473</v>
      </c>
    </row>
    <row r="52" spans="1:17" ht="12.75" customHeight="1">
      <c r="A52" s="349"/>
      <c r="B52" s="352" t="s">
        <v>116</v>
      </c>
      <c r="C52" s="353"/>
      <c r="D52" s="39"/>
      <c r="E52" s="39"/>
      <c r="F52" s="359"/>
      <c r="G52" s="327"/>
      <c r="H52" s="328"/>
      <c r="I52" s="376"/>
      <c r="J52" s="376"/>
      <c r="K52" s="376"/>
      <c r="L52" s="377"/>
      <c r="M52" s="376"/>
      <c r="N52" s="376"/>
      <c r="O52" s="376"/>
      <c r="P52" s="376"/>
      <c r="Q52" s="146"/>
    </row>
    <row r="53" spans="1:17" s="442" customFormat="1" ht="12.75" customHeight="1">
      <c r="A53" s="349">
        <v>35</v>
      </c>
      <c r="B53" s="350" t="s">
        <v>117</v>
      </c>
      <c r="C53" s="353">
        <v>5295199</v>
      </c>
      <c r="D53" s="39" t="s">
        <v>12</v>
      </c>
      <c r="E53" s="40" t="s">
        <v>330</v>
      </c>
      <c r="F53" s="359">
        <v>1000</v>
      </c>
      <c r="G53" s="329">
        <v>998183</v>
      </c>
      <c r="H53" s="330">
        <v>998183</v>
      </c>
      <c r="I53" s="267">
        <f>G53-H53</f>
        <v>0</v>
      </c>
      <c r="J53" s="267">
        <f>$F53*I53</f>
        <v>0</v>
      </c>
      <c r="K53" s="267">
        <f>J53/1000000</f>
        <v>0</v>
      </c>
      <c r="L53" s="329">
        <v>1170</v>
      </c>
      <c r="M53" s="330">
        <v>1170</v>
      </c>
      <c r="N53" s="267">
        <f>L53-M53</f>
        <v>0</v>
      </c>
      <c r="O53" s="267">
        <f>$F53*N53</f>
        <v>0</v>
      </c>
      <c r="P53" s="267">
        <f>O53/1000000</f>
        <v>0</v>
      </c>
      <c r="Q53" s="446"/>
    </row>
    <row r="54" spans="1:17" s="479" customFormat="1" ht="12.75" customHeight="1">
      <c r="A54" s="337">
        <v>36</v>
      </c>
      <c r="B54" s="315" t="s">
        <v>118</v>
      </c>
      <c r="C54" s="353">
        <v>4864828</v>
      </c>
      <c r="D54" s="43" t="s">
        <v>12</v>
      </c>
      <c r="E54" s="40" t="s">
        <v>330</v>
      </c>
      <c r="F54" s="353">
        <v>133</v>
      </c>
      <c r="G54" s="329">
        <v>996421</v>
      </c>
      <c r="H54" s="330">
        <v>996421</v>
      </c>
      <c r="I54" s="267">
        <f>G54-H54</f>
        <v>0</v>
      </c>
      <c r="J54" s="267">
        <f>$F54*I54</f>
        <v>0</v>
      </c>
      <c r="K54" s="267">
        <f>J54/1000000</f>
        <v>0</v>
      </c>
      <c r="L54" s="329">
        <v>12825</v>
      </c>
      <c r="M54" s="330">
        <v>13594</v>
      </c>
      <c r="N54" s="267">
        <f>L54-M54</f>
        <v>-769</v>
      </c>
      <c r="O54" s="267">
        <f>$F54*N54</f>
        <v>-102277</v>
      </c>
      <c r="P54" s="267">
        <f>O54/1000000</f>
        <v>-0.102277</v>
      </c>
      <c r="Q54" s="329"/>
    </row>
    <row r="55" spans="1:17" s="442" customFormat="1" ht="12.75" customHeight="1">
      <c r="A55" s="337"/>
      <c r="B55" s="351" t="s">
        <v>427</v>
      </c>
      <c r="C55" s="353"/>
      <c r="D55" s="43"/>
      <c r="E55" s="40"/>
      <c r="F55" s="353"/>
      <c r="G55" s="329"/>
      <c r="H55" s="330"/>
      <c r="I55" s="267"/>
      <c r="J55" s="267"/>
      <c r="K55" s="267"/>
      <c r="L55" s="329"/>
      <c r="M55" s="330"/>
      <c r="N55" s="267"/>
      <c r="O55" s="267"/>
      <c r="P55" s="267"/>
      <c r="Q55" s="329"/>
    </row>
    <row r="56" spans="1:17" s="442" customFormat="1" ht="12.75" customHeight="1">
      <c r="A56" s="337">
        <v>37</v>
      </c>
      <c r="B56" s="315" t="s">
        <v>35</v>
      </c>
      <c r="C56" s="353">
        <v>5295145</v>
      </c>
      <c r="D56" s="43" t="s">
        <v>12</v>
      </c>
      <c r="E56" s="40" t="s">
        <v>330</v>
      </c>
      <c r="F56" s="353">
        <v>-1000</v>
      </c>
      <c r="G56" s="329">
        <v>971240</v>
      </c>
      <c r="H56" s="330">
        <v>971479</v>
      </c>
      <c r="I56" s="267">
        <f>G56-H56</f>
        <v>-239</v>
      </c>
      <c r="J56" s="267">
        <f>$F56*I56</f>
        <v>239000</v>
      </c>
      <c r="K56" s="267">
        <f>J56/1000000</f>
        <v>0.239</v>
      </c>
      <c r="L56" s="329">
        <v>990186</v>
      </c>
      <c r="M56" s="330">
        <v>990186</v>
      </c>
      <c r="N56" s="267">
        <f>L56-M56</f>
        <v>0</v>
      </c>
      <c r="O56" s="267">
        <f>$F56*N56</f>
        <v>0</v>
      </c>
      <c r="P56" s="267">
        <f>O56/1000000</f>
        <v>0</v>
      </c>
      <c r="Q56" s="329"/>
    </row>
    <row r="57" spans="1:17" s="482" customFormat="1" ht="15.75" customHeight="1" thickBot="1">
      <c r="A57" s="748">
        <v>38</v>
      </c>
      <c r="B57" s="749" t="s">
        <v>170</v>
      </c>
      <c r="C57" s="354">
        <v>5295146</v>
      </c>
      <c r="D57" s="354" t="s">
        <v>12</v>
      </c>
      <c r="E57" s="354" t="s">
        <v>330</v>
      </c>
      <c r="F57" s="354">
        <v>-1000</v>
      </c>
      <c r="G57" s="444">
        <v>984600</v>
      </c>
      <c r="H57" s="354">
        <v>984945</v>
      </c>
      <c r="I57" s="354">
        <f>G57-H57</f>
        <v>-345</v>
      </c>
      <c r="J57" s="354">
        <f>$F57*I57</f>
        <v>345000</v>
      </c>
      <c r="K57" s="354">
        <f>J57/1000000</f>
        <v>0.345</v>
      </c>
      <c r="L57" s="444">
        <v>999927</v>
      </c>
      <c r="M57" s="354">
        <v>999928</v>
      </c>
      <c r="N57" s="354">
        <f>L57-M57</f>
        <v>-1</v>
      </c>
      <c r="O57" s="354">
        <f>$F57*N57</f>
        <v>1000</v>
      </c>
      <c r="P57" s="354">
        <f>O57/1000000</f>
        <v>0.001</v>
      </c>
      <c r="Q57" s="444"/>
    </row>
    <row r="58" spans="1:17" s="442" customFormat="1" ht="15.75" customHeight="1" thickTop="1">
      <c r="A58" s="337"/>
      <c r="B58" s="315"/>
      <c r="C58" s="353"/>
      <c r="D58" s="43"/>
      <c r="E58" s="40"/>
      <c r="F58" s="353"/>
      <c r="G58" s="330"/>
      <c r="H58" s="330"/>
      <c r="I58" s="267"/>
      <c r="J58" s="267"/>
      <c r="K58" s="267"/>
      <c r="L58" s="330"/>
      <c r="M58" s="330"/>
      <c r="N58" s="267"/>
      <c r="O58" s="267"/>
      <c r="P58" s="267"/>
      <c r="Q58" s="479"/>
    </row>
    <row r="59" spans="2:16" ht="16.5">
      <c r="B59" s="15" t="s">
        <v>136</v>
      </c>
      <c r="F59" s="191"/>
      <c r="I59" s="16"/>
      <c r="J59" s="16"/>
      <c r="K59" s="382">
        <f>SUM(K8:K57)-K31</f>
        <v>0.14054330000000004</v>
      </c>
      <c r="N59" s="16"/>
      <c r="O59" s="16"/>
      <c r="P59" s="382">
        <f>SUM(P8:P57)-P31</f>
        <v>0.4744052999999998</v>
      </c>
    </row>
    <row r="60" spans="2:16" ht="1.5" customHeight="1">
      <c r="B60" s="15"/>
      <c r="F60" s="191"/>
      <c r="I60" s="16"/>
      <c r="J60" s="16"/>
      <c r="K60" s="27"/>
      <c r="N60" s="16"/>
      <c r="O60" s="16"/>
      <c r="P60" s="27"/>
    </row>
    <row r="61" spans="2:16" ht="16.5">
      <c r="B61" s="15" t="s">
        <v>137</v>
      </c>
      <c r="F61" s="191"/>
      <c r="I61" s="16"/>
      <c r="J61" s="16"/>
      <c r="K61" s="382">
        <f>SUM(K59:K60)</f>
        <v>0.14054330000000004</v>
      </c>
      <c r="N61" s="16"/>
      <c r="O61" s="16"/>
      <c r="P61" s="382">
        <f>SUM(P59:P60)</f>
        <v>0.4744052999999998</v>
      </c>
    </row>
    <row r="62" ht="15">
      <c r="F62" s="191"/>
    </row>
    <row r="63" spans="6:17" ht="15">
      <c r="F63" s="191"/>
      <c r="Q63" s="246" t="str">
        <f>NDPL!$Q$1</f>
        <v>JUNE-2019</v>
      </c>
    </row>
    <row r="64" ht="15">
      <c r="F64" s="191"/>
    </row>
    <row r="65" spans="6:17" ht="15">
      <c r="F65" s="191"/>
      <c r="Q65" s="246"/>
    </row>
    <row r="66" spans="1:16" ht="18.75" thickBot="1">
      <c r="A66" s="305" t="s">
        <v>232</v>
      </c>
      <c r="F66" s="191"/>
      <c r="G66" s="6"/>
      <c r="H66" s="6"/>
      <c r="I66" s="45" t="s">
        <v>7</v>
      </c>
      <c r="J66" s="17"/>
      <c r="K66" s="17"/>
      <c r="L66" s="17"/>
      <c r="M66" s="17"/>
      <c r="N66" s="45" t="s">
        <v>380</v>
      </c>
      <c r="O66" s="17"/>
      <c r="P66" s="17"/>
    </row>
    <row r="67" spans="1:17" ht="39.75" thickBot="1" thickTop="1">
      <c r="A67" s="34" t="s">
        <v>8</v>
      </c>
      <c r="B67" s="31" t="s">
        <v>9</v>
      </c>
      <c r="C67" s="32" t="s">
        <v>1</v>
      </c>
      <c r="D67" s="32" t="s">
        <v>2</v>
      </c>
      <c r="E67" s="32" t="s">
        <v>3</v>
      </c>
      <c r="F67" s="32" t="s">
        <v>10</v>
      </c>
      <c r="G67" s="34" t="str">
        <f>NDPL!G5</f>
        <v>FINAL READING 30/06/2019</v>
      </c>
      <c r="H67" s="32" t="str">
        <f>NDPL!H5</f>
        <v>INTIAL READING 01/06/2019</v>
      </c>
      <c r="I67" s="32" t="s">
        <v>4</v>
      </c>
      <c r="J67" s="32" t="s">
        <v>5</v>
      </c>
      <c r="K67" s="32" t="s">
        <v>6</v>
      </c>
      <c r="L67" s="34" t="str">
        <f>NDPL!G5</f>
        <v>FINAL READING 30/06/2019</v>
      </c>
      <c r="M67" s="32" t="str">
        <f>NDPL!H5</f>
        <v>INTIAL READING 01/06/2019</v>
      </c>
      <c r="N67" s="32" t="s">
        <v>4</v>
      </c>
      <c r="O67" s="32" t="s">
        <v>5</v>
      </c>
      <c r="P67" s="32" t="s">
        <v>6</v>
      </c>
      <c r="Q67" s="33" t="s">
        <v>293</v>
      </c>
    </row>
    <row r="68" spans="1:16" ht="17.25" thickBot="1" thickTop="1">
      <c r="A68" s="18"/>
      <c r="B68" s="86"/>
      <c r="C68" s="18"/>
      <c r="D68" s="18"/>
      <c r="E68" s="18"/>
      <c r="F68" s="316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7" ht="15.75" customHeight="1" thickTop="1">
      <c r="A69" s="347"/>
      <c r="B69" s="348" t="s">
        <v>122</v>
      </c>
      <c r="C69" s="35"/>
      <c r="D69" s="35"/>
      <c r="E69" s="35"/>
      <c r="F69" s="317"/>
      <c r="G69" s="28"/>
      <c r="H69" s="454"/>
      <c r="I69" s="454"/>
      <c r="J69" s="454"/>
      <c r="K69" s="454"/>
      <c r="L69" s="28"/>
      <c r="M69" s="454"/>
      <c r="N69" s="454"/>
      <c r="O69" s="454"/>
      <c r="P69" s="454"/>
      <c r="Q69" s="532"/>
    </row>
    <row r="70" spans="1:17" s="442" customFormat="1" ht="15.75" customHeight="1">
      <c r="A70" s="349">
        <v>1</v>
      </c>
      <c r="B70" s="350" t="s">
        <v>15</v>
      </c>
      <c r="C70" s="353">
        <v>4864994</v>
      </c>
      <c r="D70" s="39" t="s">
        <v>12</v>
      </c>
      <c r="E70" s="40" t="s">
        <v>330</v>
      </c>
      <c r="F70" s="359">
        <v>-1000</v>
      </c>
      <c r="G70" s="329">
        <v>993117</v>
      </c>
      <c r="H70" s="330">
        <v>993302</v>
      </c>
      <c r="I70" s="330">
        <f>G70-H70</f>
        <v>-185</v>
      </c>
      <c r="J70" s="330">
        <f>$F70*I70</f>
        <v>185000</v>
      </c>
      <c r="K70" s="330">
        <f>J70/1000000</f>
        <v>0.185</v>
      </c>
      <c r="L70" s="329">
        <v>997778</v>
      </c>
      <c r="M70" s="330">
        <v>998167</v>
      </c>
      <c r="N70" s="330">
        <f>L70-M70</f>
        <v>-389</v>
      </c>
      <c r="O70" s="330">
        <f>$F70*N70</f>
        <v>389000</v>
      </c>
      <c r="P70" s="330">
        <f>O70/1000000</f>
        <v>0.389</v>
      </c>
      <c r="Q70" s="446"/>
    </row>
    <row r="71" spans="1:17" s="442" customFormat="1" ht="15.75" customHeight="1">
      <c r="A71" s="349">
        <v>2</v>
      </c>
      <c r="B71" s="350" t="s">
        <v>16</v>
      </c>
      <c r="C71" s="353">
        <v>5295153</v>
      </c>
      <c r="D71" s="39" t="s">
        <v>12</v>
      </c>
      <c r="E71" s="40" t="s">
        <v>330</v>
      </c>
      <c r="F71" s="359">
        <v>-1000</v>
      </c>
      <c r="G71" s="329">
        <v>989496</v>
      </c>
      <c r="H71" s="330">
        <v>989792</v>
      </c>
      <c r="I71" s="330">
        <f>G71-H71</f>
        <v>-296</v>
      </c>
      <c r="J71" s="330">
        <f>$F71*I71</f>
        <v>296000</v>
      </c>
      <c r="K71" s="330">
        <f>J71/1000000</f>
        <v>0.296</v>
      </c>
      <c r="L71" s="329">
        <v>963615</v>
      </c>
      <c r="M71" s="330">
        <v>964094</v>
      </c>
      <c r="N71" s="330">
        <f>L71-M71</f>
        <v>-479</v>
      </c>
      <c r="O71" s="330">
        <f>$F71*N71</f>
        <v>479000</v>
      </c>
      <c r="P71" s="330">
        <f>O71/1000000</f>
        <v>0.479</v>
      </c>
      <c r="Q71" s="446"/>
    </row>
    <row r="72" spans="1:17" s="442" customFormat="1" ht="15">
      <c r="A72" s="349">
        <v>3</v>
      </c>
      <c r="B72" s="350" t="s">
        <v>17</v>
      </c>
      <c r="C72" s="353">
        <v>5100234</v>
      </c>
      <c r="D72" s="39" t="s">
        <v>12</v>
      </c>
      <c r="E72" s="40" t="s">
        <v>330</v>
      </c>
      <c r="F72" s="359">
        <v>-1000</v>
      </c>
      <c r="G72" s="329">
        <v>998032</v>
      </c>
      <c r="H72" s="330">
        <v>998181</v>
      </c>
      <c r="I72" s="330">
        <f>G72-H72</f>
        <v>-149</v>
      </c>
      <c r="J72" s="330">
        <f>$F72*I72</f>
        <v>149000</v>
      </c>
      <c r="K72" s="330">
        <f>J72/1000000</f>
        <v>0.149</v>
      </c>
      <c r="L72" s="329">
        <v>998704</v>
      </c>
      <c r="M72" s="330">
        <v>999221</v>
      </c>
      <c r="N72" s="330">
        <f>L72-M72</f>
        <v>-517</v>
      </c>
      <c r="O72" s="330">
        <f>$F72*N72</f>
        <v>517000</v>
      </c>
      <c r="P72" s="330">
        <f>O72/1000000</f>
        <v>0.517</v>
      </c>
      <c r="Q72" s="443"/>
    </row>
    <row r="73" spans="1:17" s="442" customFormat="1" ht="15">
      <c r="A73" s="349">
        <v>4</v>
      </c>
      <c r="B73" s="350" t="s">
        <v>160</v>
      </c>
      <c r="C73" s="353">
        <v>5128452</v>
      </c>
      <c r="D73" s="39" t="s">
        <v>12</v>
      </c>
      <c r="E73" s="40" t="s">
        <v>330</v>
      </c>
      <c r="F73" s="359">
        <v>-1000</v>
      </c>
      <c r="G73" s="329">
        <v>992865</v>
      </c>
      <c r="H73" s="330">
        <v>993423</v>
      </c>
      <c r="I73" s="330">
        <f>G73-H73</f>
        <v>-558</v>
      </c>
      <c r="J73" s="330">
        <f>$F73*I73</f>
        <v>558000</v>
      </c>
      <c r="K73" s="330">
        <f>J73/1000000</f>
        <v>0.558</v>
      </c>
      <c r="L73" s="329">
        <v>999492</v>
      </c>
      <c r="M73" s="330">
        <v>999744</v>
      </c>
      <c r="N73" s="330">
        <f>L73-M73</f>
        <v>-252</v>
      </c>
      <c r="O73" s="330">
        <f>$F73*N73</f>
        <v>252000</v>
      </c>
      <c r="P73" s="330">
        <f>O73/1000000</f>
        <v>0.252</v>
      </c>
      <c r="Q73" s="787"/>
    </row>
    <row r="74" spans="1:17" s="442" customFormat="1" ht="15.75" customHeight="1">
      <c r="A74" s="349"/>
      <c r="B74" s="351" t="s">
        <v>123</v>
      </c>
      <c r="C74" s="353"/>
      <c r="D74" s="43"/>
      <c r="E74" s="43"/>
      <c r="F74" s="359"/>
      <c r="G74" s="329"/>
      <c r="H74" s="330"/>
      <c r="I74" s="463"/>
      <c r="J74" s="463"/>
      <c r="K74" s="463"/>
      <c r="L74" s="329"/>
      <c r="M74" s="463"/>
      <c r="N74" s="463"/>
      <c r="O74" s="463"/>
      <c r="P74" s="463"/>
      <c r="Q74" s="446"/>
    </row>
    <row r="75" spans="1:17" s="442" customFormat="1" ht="15.75" customHeight="1">
      <c r="A75" s="349">
        <v>5</v>
      </c>
      <c r="B75" s="350" t="s">
        <v>124</v>
      </c>
      <c r="C75" s="353">
        <v>4864978</v>
      </c>
      <c r="D75" s="39" t="s">
        <v>12</v>
      </c>
      <c r="E75" s="40" t="s">
        <v>330</v>
      </c>
      <c r="F75" s="359">
        <v>-1000</v>
      </c>
      <c r="G75" s="329">
        <v>16556</v>
      </c>
      <c r="H75" s="267">
        <v>16556</v>
      </c>
      <c r="I75" s="463">
        <f aca="true" t="shared" si="12" ref="I75:I80">G75-H75</f>
        <v>0</v>
      </c>
      <c r="J75" s="463">
        <f aca="true" t="shared" si="13" ref="J75:J80">$F75*I75</f>
        <v>0</v>
      </c>
      <c r="K75" s="463">
        <f aca="true" t="shared" si="14" ref="K75:K80">J75/1000000</f>
        <v>0</v>
      </c>
      <c r="L75" s="329">
        <v>998452</v>
      </c>
      <c r="M75" s="267">
        <v>998461</v>
      </c>
      <c r="N75" s="463">
        <f aca="true" t="shared" si="15" ref="N75:N80">L75-M75</f>
        <v>-9</v>
      </c>
      <c r="O75" s="463">
        <f aca="true" t="shared" si="16" ref="O75:O80">$F75*N75</f>
        <v>9000</v>
      </c>
      <c r="P75" s="463">
        <f aca="true" t="shared" si="17" ref="P75:P80">O75/1000000</f>
        <v>0.009</v>
      </c>
      <c r="Q75" s="446"/>
    </row>
    <row r="76" spans="1:17" s="442" customFormat="1" ht="15.75" customHeight="1">
      <c r="A76" s="349">
        <v>6</v>
      </c>
      <c r="B76" s="350" t="s">
        <v>125</v>
      </c>
      <c r="C76" s="353">
        <v>5128449</v>
      </c>
      <c r="D76" s="39" t="s">
        <v>12</v>
      </c>
      <c r="E76" s="40" t="s">
        <v>330</v>
      </c>
      <c r="F76" s="359">
        <v>-1000</v>
      </c>
      <c r="G76" s="329">
        <v>2617</v>
      </c>
      <c r="H76" s="267">
        <v>2566</v>
      </c>
      <c r="I76" s="463">
        <f t="shared" si="12"/>
        <v>51</v>
      </c>
      <c r="J76" s="463">
        <f t="shared" si="13"/>
        <v>-51000</v>
      </c>
      <c r="K76" s="463">
        <f t="shared" si="14"/>
        <v>-0.051</v>
      </c>
      <c r="L76" s="329">
        <v>997384</v>
      </c>
      <c r="M76" s="267">
        <v>997457</v>
      </c>
      <c r="N76" s="463">
        <f t="shared" si="15"/>
        <v>-73</v>
      </c>
      <c r="O76" s="463">
        <f t="shared" si="16"/>
        <v>73000</v>
      </c>
      <c r="P76" s="463">
        <f t="shared" si="17"/>
        <v>0.073</v>
      </c>
      <c r="Q76" s="446"/>
    </row>
    <row r="77" spans="1:17" s="442" customFormat="1" ht="15.75" customHeight="1">
      <c r="A77" s="349">
        <v>7</v>
      </c>
      <c r="B77" s="350" t="s">
        <v>126</v>
      </c>
      <c r="C77" s="353">
        <v>5295141</v>
      </c>
      <c r="D77" s="39" t="s">
        <v>12</v>
      </c>
      <c r="E77" s="40" t="s">
        <v>330</v>
      </c>
      <c r="F77" s="359">
        <v>-1000</v>
      </c>
      <c r="G77" s="329">
        <v>7192</v>
      </c>
      <c r="H77" s="267">
        <v>7192</v>
      </c>
      <c r="I77" s="463">
        <f t="shared" si="12"/>
        <v>0</v>
      </c>
      <c r="J77" s="463">
        <f t="shared" si="13"/>
        <v>0</v>
      </c>
      <c r="K77" s="463">
        <f t="shared" si="14"/>
        <v>0</v>
      </c>
      <c r="L77" s="329">
        <v>999511</v>
      </c>
      <c r="M77" s="267">
        <v>999511</v>
      </c>
      <c r="N77" s="463">
        <f t="shared" si="15"/>
        <v>0</v>
      </c>
      <c r="O77" s="463">
        <f t="shared" si="16"/>
        <v>0</v>
      </c>
      <c r="P77" s="463">
        <f t="shared" si="17"/>
        <v>0</v>
      </c>
      <c r="Q77" s="446"/>
    </row>
    <row r="78" spans="1:17" s="442" customFormat="1" ht="15.75" customHeight="1">
      <c r="A78" s="349">
        <v>8</v>
      </c>
      <c r="B78" s="350" t="s">
        <v>127</v>
      </c>
      <c r="C78" s="353">
        <v>4865167</v>
      </c>
      <c r="D78" s="39" t="s">
        <v>12</v>
      </c>
      <c r="E78" s="40" t="s">
        <v>330</v>
      </c>
      <c r="F78" s="359">
        <v>-1000</v>
      </c>
      <c r="G78" s="329">
        <v>1655</v>
      </c>
      <c r="H78" s="267">
        <v>1655</v>
      </c>
      <c r="I78" s="463">
        <f t="shared" si="12"/>
        <v>0</v>
      </c>
      <c r="J78" s="463">
        <f t="shared" si="13"/>
        <v>0</v>
      </c>
      <c r="K78" s="463">
        <f t="shared" si="14"/>
        <v>0</v>
      </c>
      <c r="L78" s="329">
        <v>980809</v>
      </c>
      <c r="M78" s="267">
        <v>980809</v>
      </c>
      <c r="N78" s="463">
        <f t="shared" si="15"/>
        <v>0</v>
      </c>
      <c r="O78" s="463">
        <f t="shared" si="16"/>
        <v>0</v>
      </c>
      <c r="P78" s="463">
        <f t="shared" si="17"/>
        <v>0</v>
      </c>
      <c r="Q78" s="446"/>
    </row>
    <row r="79" spans="1:17" s="487" customFormat="1" ht="15">
      <c r="A79" s="788">
        <v>9</v>
      </c>
      <c r="B79" s="789" t="s">
        <v>128</v>
      </c>
      <c r="C79" s="790">
        <v>5295134</v>
      </c>
      <c r="D79" s="61" t="s">
        <v>12</v>
      </c>
      <c r="E79" s="62" t="s">
        <v>330</v>
      </c>
      <c r="F79" s="359">
        <v>-1000</v>
      </c>
      <c r="G79" s="329">
        <v>7964</v>
      </c>
      <c r="H79" s="267">
        <v>7852</v>
      </c>
      <c r="I79" s="463">
        <f t="shared" si="12"/>
        <v>112</v>
      </c>
      <c r="J79" s="463">
        <f t="shared" si="13"/>
        <v>-112000</v>
      </c>
      <c r="K79" s="463">
        <f t="shared" si="14"/>
        <v>-0.112</v>
      </c>
      <c r="L79" s="329">
        <v>938337</v>
      </c>
      <c r="M79" s="267">
        <v>937149</v>
      </c>
      <c r="N79" s="463">
        <f t="shared" si="15"/>
        <v>1188</v>
      </c>
      <c r="O79" s="463">
        <f t="shared" si="16"/>
        <v>-1188000</v>
      </c>
      <c r="P79" s="463">
        <f t="shared" si="17"/>
        <v>-1.188</v>
      </c>
      <c r="Q79" s="791"/>
    </row>
    <row r="80" spans="1:17" s="442" customFormat="1" ht="15.75" customHeight="1">
      <c r="A80" s="349">
        <v>10</v>
      </c>
      <c r="B80" s="350" t="s">
        <v>129</v>
      </c>
      <c r="C80" s="353">
        <v>5295135</v>
      </c>
      <c r="D80" s="39" t="s">
        <v>12</v>
      </c>
      <c r="E80" s="40" t="s">
        <v>330</v>
      </c>
      <c r="F80" s="359">
        <v>-1000</v>
      </c>
      <c r="G80" s="329">
        <v>956450</v>
      </c>
      <c r="H80" s="267">
        <v>956394</v>
      </c>
      <c r="I80" s="330">
        <f t="shared" si="12"/>
        <v>56</v>
      </c>
      <c r="J80" s="330">
        <f t="shared" si="13"/>
        <v>-56000</v>
      </c>
      <c r="K80" s="330">
        <f t="shared" si="14"/>
        <v>-0.056</v>
      </c>
      <c r="L80" s="329">
        <v>990785</v>
      </c>
      <c r="M80" s="267">
        <v>989286</v>
      </c>
      <c r="N80" s="330">
        <f t="shared" si="15"/>
        <v>1499</v>
      </c>
      <c r="O80" s="330">
        <f t="shared" si="16"/>
        <v>-1499000</v>
      </c>
      <c r="P80" s="330">
        <f t="shared" si="17"/>
        <v>-1.499</v>
      </c>
      <c r="Q80" s="787"/>
    </row>
    <row r="81" spans="1:17" s="442" customFormat="1" ht="15.75" customHeight="1">
      <c r="A81" s="349"/>
      <c r="B81" s="352" t="s">
        <v>130</v>
      </c>
      <c r="C81" s="353"/>
      <c r="D81" s="39"/>
      <c r="E81" s="39"/>
      <c r="F81" s="359"/>
      <c r="G81" s="329"/>
      <c r="H81" s="330"/>
      <c r="I81" s="463"/>
      <c r="J81" s="463"/>
      <c r="K81" s="463"/>
      <c r="L81" s="329"/>
      <c r="M81" s="463"/>
      <c r="N81" s="463"/>
      <c r="O81" s="463"/>
      <c r="P81" s="463"/>
      <c r="Q81" s="446"/>
    </row>
    <row r="82" spans="1:17" s="442" customFormat="1" ht="15.75" customHeight="1">
      <c r="A82" s="349">
        <v>11</v>
      </c>
      <c r="B82" s="350" t="s">
        <v>131</v>
      </c>
      <c r="C82" s="353">
        <v>5295129</v>
      </c>
      <c r="D82" s="39" t="s">
        <v>12</v>
      </c>
      <c r="E82" s="40" t="s">
        <v>330</v>
      </c>
      <c r="F82" s="359">
        <v>-1000</v>
      </c>
      <c r="G82" s="329">
        <v>964303</v>
      </c>
      <c r="H82" s="330">
        <v>964276</v>
      </c>
      <c r="I82" s="463">
        <f>G82-H82</f>
        <v>27</v>
      </c>
      <c r="J82" s="463">
        <f>$F82*I82</f>
        <v>-27000</v>
      </c>
      <c r="K82" s="463">
        <f>J82/1000000</f>
        <v>-0.027</v>
      </c>
      <c r="L82" s="329">
        <v>981525</v>
      </c>
      <c r="M82" s="330">
        <v>982154</v>
      </c>
      <c r="N82" s="463">
        <f>L82-M82</f>
        <v>-629</v>
      </c>
      <c r="O82" s="463">
        <f>$F82*N82</f>
        <v>629000</v>
      </c>
      <c r="P82" s="463">
        <f>O82/1000000</f>
        <v>0.629</v>
      </c>
      <c r="Q82" s="446"/>
    </row>
    <row r="83" spans="1:17" s="442" customFormat="1" ht="15.75" customHeight="1">
      <c r="A83" s="349"/>
      <c r="B83" s="350"/>
      <c r="C83" s="353"/>
      <c r="D83" s="39"/>
      <c r="E83" s="40"/>
      <c r="F83" s="359">
        <v>-1000</v>
      </c>
      <c r="G83" s="329">
        <v>971398</v>
      </c>
      <c r="H83" s="330">
        <v>971376</v>
      </c>
      <c r="I83" s="463">
        <f>G83-H83</f>
        <v>22</v>
      </c>
      <c r="J83" s="463">
        <f>$F83*I83</f>
        <v>-22000</v>
      </c>
      <c r="K83" s="463">
        <f>J83/1000000</f>
        <v>-0.022</v>
      </c>
      <c r="L83" s="329">
        <v>981283</v>
      </c>
      <c r="M83" s="330">
        <v>981362</v>
      </c>
      <c r="N83" s="463">
        <f>L83-M83</f>
        <v>-79</v>
      </c>
      <c r="O83" s="463">
        <f>$F83*N83</f>
        <v>79000</v>
      </c>
      <c r="P83" s="463">
        <f>O83/1000000</f>
        <v>0.079</v>
      </c>
      <c r="Q83" s="446"/>
    </row>
    <row r="84" spans="1:17" s="442" customFormat="1" ht="15.75" customHeight="1">
      <c r="A84" s="349">
        <v>12</v>
      </c>
      <c r="B84" s="350" t="s">
        <v>132</v>
      </c>
      <c r="C84" s="353">
        <v>4864917</v>
      </c>
      <c r="D84" s="39" t="s">
        <v>12</v>
      </c>
      <c r="E84" s="40" t="s">
        <v>330</v>
      </c>
      <c r="F84" s="359">
        <v>-1000</v>
      </c>
      <c r="G84" s="329">
        <v>958632</v>
      </c>
      <c r="H84" s="330">
        <v>958318</v>
      </c>
      <c r="I84" s="463">
        <f>G84-H84</f>
        <v>314</v>
      </c>
      <c r="J84" s="463">
        <f>$F84*I84</f>
        <v>-314000</v>
      </c>
      <c r="K84" s="463">
        <f>J84/1000000</f>
        <v>-0.314</v>
      </c>
      <c r="L84" s="329">
        <v>827610</v>
      </c>
      <c r="M84" s="330">
        <v>827799</v>
      </c>
      <c r="N84" s="463">
        <f>L84-M84</f>
        <v>-189</v>
      </c>
      <c r="O84" s="463">
        <f>$F84*N84</f>
        <v>189000</v>
      </c>
      <c r="P84" s="463">
        <f>O84/1000000</f>
        <v>0.189</v>
      </c>
      <c r="Q84" s="446"/>
    </row>
    <row r="85" spans="1:17" s="442" customFormat="1" ht="15.75" customHeight="1">
      <c r="A85" s="349"/>
      <c r="B85" s="351" t="s">
        <v>133</v>
      </c>
      <c r="C85" s="353"/>
      <c r="D85" s="43"/>
      <c r="E85" s="43"/>
      <c r="F85" s="359"/>
      <c r="G85" s="329"/>
      <c r="H85" s="330"/>
      <c r="I85" s="463"/>
      <c r="J85" s="463"/>
      <c r="K85" s="463"/>
      <c r="L85" s="329"/>
      <c r="M85" s="463"/>
      <c r="N85" s="463"/>
      <c r="O85" s="463"/>
      <c r="P85" s="463"/>
      <c r="Q85" s="446"/>
    </row>
    <row r="86" spans="1:17" s="442" customFormat="1" ht="19.5" customHeight="1">
      <c r="A86" s="349">
        <v>13</v>
      </c>
      <c r="B86" s="350" t="s">
        <v>134</v>
      </c>
      <c r="C86" s="353">
        <v>4865053</v>
      </c>
      <c r="D86" s="39" t="s">
        <v>12</v>
      </c>
      <c r="E86" s="40" t="s">
        <v>330</v>
      </c>
      <c r="F86" s="359">
        <v>-1000</v>
      </c>
      <c r="G86" s="329">
        <v>36178</v>
      </c>
      <c r="H86" s="330">
        <v>36178</v>
      </c>
      <c r="I86" s="463">
        <f>G86-H86</f>
        <v>0</v>
      </c>
      <c r="J86" s="463">
        <f>$F86*I86</f>
        <v>0</v>
      </c>
      <c r="K86" s="463">
        <f>J86/1000000</f>
        <v>0</v>
      </c>
      <c r="L86" s="329">
        <v>33503</v>
      </c>
      <c r="M86" s="330">
        <v>33503</v>
      </c>
      <c r="N86" s="463">
        <f>L86-M86</f>
        <v>0</v>
      </c>
      <c r="O86" s="463">
        <f>$F86*N86</f>
        <v>0</v>
      </c>
      <c r="P86" s="463">
        <f>O86/1000000</f>
        <v>0</v>
      </c>
      <c r="Q86" s="457"/>
    </row>
    <row r="87" spans="1:17" s="442" customFormat="1" ht="19.5" customHeight="1">
      <c r="A87" s="349">
        <v>14</v>
      </c>
      <c r="B87" s="350" t="s">
        <v>135</v>
      </c>
      <c r="C87" s="353">
        <v>5128445</v>
      </c>
      <c r="D87" s="39" t="s">
        <v>12</v>
      </c>
      <c r="E87" s="40" t="s">
        <v>330</v>
      </c>
      <c r="F87" s="359">
        <v>-1000</v>
      </c>
      <c r="G87" s="329">
        <v>31793</v>
      </c>
      <c r="H87" s="330">
        <v>31227</v>
      </c>
      <c r="I87" s="330">
        <f>G87-H87</f>
        <v>566</v>
      </c>
      <c r="J87" s="330">
        <f>$F87*I87</f>
        <v>-566000</v>
      </c>
      <c r="K87" s="330">
        <f>J87/1000000</f>
        <v>-0.566</v>
      </c>
      <c r="L87" s="329">
        <v>123</v>
      </c>
      <c r="M87" s="330">
        <v>128</v>
      </c>
      <c r="N87" s="330">
        <f>L87-M87</f>
        <v>-5</v>
      </c>
      <c r="O87" s="330">
        <f>$F87*N87</f>
        <v>5000</v>
      </c>
      <c r="P87" s="330">
        <f>O87/1000000</f>
        <v>0.005</v>
      </c>
      <c r="Q87" s="457"/>
    </row>
    <row r="88" spans="1:17" s="442" customFormat="1" ht="19.5" customHeight="1">
      <c r="A88" s="349">
        <v>15</v>
      </c>
      <c r="B88" s="350" t="s">
        <v>394</v>
      </c>
      <c r="C88" s="353">
        <v>5295165</v>
      </c>
      <c r="D88" s="39" t="s">
        <v>12</v>
      </c>
      <c r="E88" s="40" t="s">
        <v>330</v>
      </c>
      <c r="F88" s="359">
        <v>-1000</v>
      </c>
      <c r="G88" s="329">
        <v>16772</v>
      </c>
      <c r="H88" s="330">
        <v>16192</v>
      </c>
      <c r="I88" s="330">
        <f>G88-H88</f>
        <v>580</v>
      </c>
      <c r="J88" s="330">
        <f>$F88*I88</f>
        <v>-580000</v>
      </c>
      <c r="K88" s="330">
        <f>J88/1000000</f>
        <v>-0.58</v>
      </c>
      <c r="L88" s="329">
        <v>919550</v>
      </c>
      <c r="M88" s="330">
        <v>919557</v>
      </c>
      <c r="N88" s="330">
        <f>L88-M88</f>
        <v>-7</v>
      </c>
      <c r="O88" s="330">
        <f>$F88*N88</f>
        <v>7000</v>
      </c>
      <c r="P88" s="330">
        <f>O88/1000000</f>
        <v>0.007</v>
      </c>
      <c r="Q88" s="457"/>
    </row>
    <row r="89" spans="1:17" s="442" customFormat="1" ht="14.25" customHeight="1">
      <c r="A89" s="349"/>
      <c r="B89" s="352"/>
      <c r="C89" s="353"/>
      <c r="D89" s="39"/>
      <c r="E89" s="39"/>
      <c r="F89" s="359">
        <v>-1000</v>
      </c>
      <c r="G89" s="379">
        <v>17352</v>
      </c>
      <c r="H89" s="330">
        <v>16916</v>
      </c>
      <c r="I89" s="330">
        <f>G89-H89</f>
        <v>436</v>
      </c>
      <c r="J89" s="330">
        <f>$F89*I89</f>
        <v>-436000</v>
      </c>
      <c r="K89" s="330">
        <f>J89/1000000</f>
        <v>-0.436</v>
      </c>
      <c r="L89" s="379"/>
      <c r="M89" s="330"/>
      <c r="N89" s="330"/>
      <c r="O89" s="330"/>
      <c r="P89" s="330"/>
      <c r="Q89" s="446"/>
    </row>
    <row r="90" spans="1:17" s="482" customFormat="1" ht="15.75" thickBot="1">
      <c r="A90" s="689"/>
      <c r="B90" s="798"/>
      <c r="C90" s="354"/>
      <c r="D90" s="87"/>
      <c r="E90" s="485"/>
      <c r="F90" s="354"/>
      <c r="G90" s="444"/>
      <c r="H90" s="445"/>
      <c r="I90" s="445"/>
      <c r="J90" s="445"/>
      <c r="K90" s="445"/>
      <c r="L90" s="444"/>
      <c r="M90" s="445"/>
      <c r="N90" s="445"/>
      <c r="O90" s="445"/>
      <c r="P90" s="445"/>
      <c r="Q90" s="799"/>
    </row>
    <row r="91" spans="1:17" ht="18.75" thickTop="1">
      <c r="A91" s="442"/>
      <c r="B91" s="292" t="s">
        <v>234</v>
      </c>
      <c r="C91" s="442"/>
      <c r="D91" s="442"/>
      <c r="E91" s="442"/>
      <c r="F91" s="577"/>
      <c r="G91" s="442"/>
      <c r="H91" s="442"/>
      <c r="I91" s="533"/>
      <c r="J91" s="533"/>
      <c r="K91" s="149">
        <f>SUM(K70:K90)</f>
        <v>-0.9759999999999998</v>
      </c>
      <c r="L91" s="479"/>
      <c r="M91" s="442"/>
      <c r="N91" s="533"/>
      <c r="O91" s="533"/>
      <c r="P91" s="149">
        <f>SUM(P70:P90)</f>
        <v>-0.05900000000000017</v>
      </c>
      <c r="Q91" s="442"/>
    </row>
    <row r="92" spans="2:16" ht="18">
      <c r="B92" s="292"/>
      <c r="F92" s="191"/>
      <c r="I92" s="16"/>
      <c r="J92" s="16"/>
      <c r="K92" s="19"/>
      <c r="L92" s="17"/>
      <c r="N92" s="16"/>
      <c r="O92" s="16"/>
      <c r="P92" s="294"/>
    </row>
    <row r="93" spans="2:16" ht="18">
      <c r="B93" s="292" t="s">
        <v>141</v>
      </c>
      <c r="F93" s="191"/>
      <c r="I93" s="16"/>
      <c r="J93" s="16"/>
      <c r="K93" s="346">
        <f>SUM(K91:K92)</f>
        <v>-0.9759999999999998</v>
      </c>
      <c r="L93" s="17"/>
      <c r="N93" s="16"/>
      <c r="O93" s="16"/>
      <c r="P93" s="346">
        <f>SUM(P91:P92)</f>
        <v>-0.05900000000000017</v>
      </c>
    </row>
    <row r="94" spans="6:16" ht="15">
      <c r="F94" s="191"/>
      <c r="I94" s="16"/>
      <c r="J94" s="16"/>
      <c r="K94" s="19"/>
      <c r="L94" s="17"/>
      <c r="N94" s="16"/>
      <c r="O94" s="16"/>
      <c r="P94" s="19"/>
    </row>
    <row r="95" spans="6:16" ht="15">
      <c r="F95" s="191"/>
      <c r="I95" s="16"/>
      <c r="J95" s="16"/>
      <c r="K95" s="19"/>
      <c r="L95" s="17"/>
      <c r="N95" s="16"/>
      <c r="O95" s="16"/>
      <c r="P95" s="19"/>
    </row>
    <row r="96" spans="6:18" ht="15">
      <c r="F96" s="191"/>
      <c r="I96" s="16"/>
      <c r="J96" s="16"/>
      <c r="K96" s="19"/>
      <c r="L96" s="17"/>
      <c r="N96" s="16"/>
      <c r="O96" s="16"/>
      <c r="P96" s="19"/>
      <c r="Q96" s="246" t="str">
        <f>NDPL!Q1</f>
        <v>JUNE-2019</v>
      </c>
      <c r="R96" s="246"/>
    </row>
    <row r="97" spans="1:16" ht="18.75" thickBot="1">
      <c r="A97" s="305" t="s">
        <v>233</v>
      </c>
      <c r="F97" s="191"/>
      <c r="G97" s="6"/>
      <c r="H97" s="6"/>
      <c r="I97" s="45" t="s">
        <v>7</v>
      </c>
      <c r="J97" s="17"/>
      <c r="K97" s="17"/>
      <c r="L97" s="17"/>
      <c r="M97" s="17"/>
      <c r="N97" s="45" t="s">
        <v>380</v>
      </c>
      <c r="O97" s="17"/>
      <c r="P97" s="17"/>
    </row>
    <row r="98" spans="1:17" ht="48" customHeight="1" thickBot="1" thickTop="1">
      <c r="A98" s="34" t="s">
        <v>8</v>
      </c>
      <c r="B98" s="31" t="s">
        <v>9</v>
      </c>
      <c r="C98" s="32" t="s">
        <v>1</v>
      </c>
      <c r="D98" s="32" t="s">
        <v>2</v>
      </c>
      <c r="E98" s="32" t="s">
        <v>3</v>
      </c>
      <c r="F98" s="32" t="s">
        <v>10</v>
      </c>
      <c r="G98" s="34" t="str">
        <f>NDPL!G5</f>
        <v>FINAL READING 30/06/2019</v>
      </c>
      <c r="H98" s="32" t="str">
        <f>NDPL!H5</f>
        <v>INTIAL READING 01/06/2019</v>
      </c>
      <c r="I98" s="32" t="s">
        <v>4</v>
      </c>
      <c r="J98" s="32" t="s">
        <v>5</v>
      </c>
      <c r="K98" s="32" t="s">
        <v>6</v>
      </c>
      <c r="L98" s="34" t="str">
        <f>NDPL!G5</f>
        <v>FINAL READING 30/06/2019</v>
      </c>
      <c r="M98" s="32" t="str">
        <f>NDPL!H5</f>
        <v>INTIAL READING 01/06/2019</v>
      </c>
      <c r="N98" s="32" t="s">
        <v>4</v>
      </c>
      <c r="O98" s="32" t="s">
        <v>5</v>
      </c>
      <c r="P98" s="32" t="s">
        <v>6</v>
      </c>
      <c r="Q98" s="33" t="s">
        <v>293</v>
      </c>
    </row>
    <row r="99" spans="1:16" ht="17.25" thickBot="1" thickTop="1">
      <c r="A99" s="5"/>
      <c r="B99" s="42"/>
      <c r="C99" s="4"/>
      <c r="D99" s="4"/>
      <c r="E99" s="4"/>
      <c r="F99" s="318"/>
      <c r="G99" s="4"/>
      <c r="H99" s="4"/>
      <c r="I99" s="4"/>
      <c r="J99" s="4"/>
      <c r="K99" s="4"/>
      <c r="L99" s="18"/>
      <c r="M99" s="4"/>
      <c r="N99" s="4"/>
      <c r="O99" s="4"/>
      <c r="P99" s="4"/>
    </row>
    <row r="100" spans="1:17" ht="15.75" customHeight="1" thickTop="1">
      <c r="A100" s="347"/>
      <c r="B100" s="356" t="s">
        <v>31</v>
      </c>
      <c r="C100" s="357"/>
      <c r="D100" s="80"/>
      <c r="E100" s="88"/>
      <c r="F100" s="319"/>
      <c r="G100" s="30"/>
      <c r="H100" s="23"/>
      <c r="I100" s="24"/>
      <c r="J100" s="24"/>
      <c r="K100" s="24"/>
      <c r="L100" s="22"/>
      <c r="M100" s="23"/>
      <c r="N100" s="24"/>
      <c r="O100" s="24"/>
      <c r="P100" s="24"/>
      <c r="Q100" s="145"/>
    </row>
    <row r="101" spans="1:17" s="442" customFormat="1" ht="15.75" customHeight="1">
      <c r="A101" s="349">
        <v>1</v>
      </c>
      <c r="B101" s="350" t="s">
        <v>32</v>
      </c>
      <c r="C101" s="353">
        <v>4864791</v>
      </c>
      <c r="D101" s="450" t="s">
        <v>12</v>
      </c>
      <c r="E101" s="451" t="s">
        <v>330</v>
      </c>
      <c r="F101" s="359">
        <v>-266.67</v>
      </c>
      <c r="G101" s="329">
        <v>999638</v>
      </c>
      <c r="H101" s="267">
        <v>999710</v>
      </c>
      <c r="I101" s="267">
        <f>G101-H101</f>
        <v>-72</v>
      </c>
      <c r="J101" s="267">
        <f>$F101*I101</f>
        <v>19200.24</v>
      </c>
      <c r="K101" s="267">
        <f>J101/1000000</f>
        <v>0.01920024</v>
      </c>
      <c r="L101" s="329">
        <v>999959</v>
      </c>
      <c r="M101" s="267">
        <v>999999</v>
      </c>
      <c r="N101" s="267">
        <f>L101-M101</f>
        <v>-40</v>
      </c>
      <c r="O101" s="267">
        <f>$F101*N101</f>
        <v>10666.800000000001</v>
      </c>
      <c r="P101" s="267">
        <f>O101/1000000</f>
        <v>0.0106668</v>
      </c>
      <c r="Q101" s="474"/>
    </row>
    <row r="102" spans="1:17" s="442" customFormat="1" ht="15.75" customHeight="1">
      <c r="A102" s="349">
        <v>2</v>
      </c>
      <c r="B102" s="350" t="s">
        <v>33</v>
      </c>
      <c r="C102" s="353">
        <v>4864867</v>
      </c>
      <c r="D102" s="39" t="s">
        <v>12</v>
      </c>
      <c r="E102" s="40" t="s">
        <v>330</v>
      </c>
      <c r="F102" s="359">
        <v>-500</v>
      </c>
      <c r="G102" s="329">
        <v>1005</v>
      </c>
      <c r="H102" s="330">
        <v>1003</v>
      </c>
      <c r="I102" s="267">
        <f>G102-H102</f>
        <v>2</v>
      </c>
      <c r="J102" s="267">
        <f>$F102*I102</f>
        <v>-1000</v>
      </c>
      <c r="K102" s="267">
        <f>J102/1000000</f>
        <v>-0.001</v>
      </c>
      <c r="L102" s="329">
        <v>35</v>
      </c>
      <c r="M102" s="330">
        <v>18</v>
      </c>
      <c r="N102" s="330">
        <f>L102-M102</f>
        <v>17</v>
      </c>
      <c r="O102" s="330">
        <f>$F102*N102</f>
        <v>-8500</v>
      </c>
      <c r="P102" s="330">
        <f>O102/1000000</f>
        <v>-0.0085</v>
      </c>
      <c r="Q102" s="446"/>
    </row>
    <row r="103" spans="1:17" s="442" customFormat="1" ht="15.75" customHeight="1">
      <c r="A103" s="349"/>
      <c r="B103" s="352" t="s">
        <v>359</v>
      </c>
      <c r="C103" s="353"/>
      <c r="D103" s="39"/>
      <c r="E103" s="40"/>
      <c r="F103" s="359"/>
      <c r="G103" s="380"/>
      <c r="H103" s="267"/>
      <c r="I103" s="267"/>
      <c r="J103" s="267"/>
      <c r="K103" s="267"/>
      <c r="L103" s="329"/>
      <c r="M103" s="330"/>
      <c r="N103" s="330"/>
      <c r="O103" s="330"/>
      <c r="P103" s="330"/>
      <c r="Q103" s="446"/>
    </row>
    <row r="104" spans="1:17" s="442" customFormat="1" ht="15">
      <c r="A104" s="349">
        <v>3</v>
      </c>
      <c r="B104" s="315" t="s">
        <v>108</v>
      </c>
      <c r="C104" s="353">
        <v>4865107</v>
      </c>
      <c r="D104" s="43" t="s">
        <v>12</v>
      </c>
      <c r="E104" s="40" t="s">
        <v>330</v>
      </c>
      <c r="F104" s="359">
        <v>-266.66</v>
      </c>
      <c r="G104" s="329">
        <v>2957</v>
      </c>
      <c r="H104" s="330">
        <v>2977</v>
      </c>
      <c r="I104" s="267">
        <f aca="true" t="shared" si="18" ref="I104:I114">G104-H104</f>
        <v>-20</v>
      </c>
      <c r="J104" s="267">
        <f>$F104*I104</f>
        <v>5333.200000000001</v>
      </c>
      <c r="K104" s="267">
        <f>J104/1000000</f>
        <v>0.005333200000000001</v>
      </c>
      <c r="L104" s="329">
        <v>2144</v>
      </c>
      <c r="M104" s="330">
        <v>2173</v>
      </c>
      <c r="N104" s="330">
        <f aca="true" t="shared" si="19" ref="N104:N114">L104-M104</f>
        <v>-29</v>
      </c>
      <c r="O104" s="330">
        <f>$F104*N104</f>
        <v>7733.14</v>
      </c>
      <c r="P104" s="330">
        <f>O104/1000000</f>
        <v>0.00773314</v>
      </c>
      <c r="Q104" s="475"/>
    </row>
    <row r="105" spans="1:17" s="442" customFormat="1" ht="15.75" customHeight="1">
      <c r="A105" s="349">
        <v>4</v>
      </c>
      <c r="B105" s="350" t="s">
        <v>109</v>
      </c>
      <c r="C105" s="353">
        <v>4865137</v>
      </c>
      <c r="D105" s="39" t="s">
        <v>12</v>
      </c>
      <c r="E105" s="40" t="s">
        <v>330</v>
      </c>
      <c r="F105" s="359">
        <v>-100</v>
      </c>
      <c r="G105" s="329">
        <v>91093</v>
      </c>
      <c r="H105" s="330">
        <v>91049</v>
      </c>
      <c r="I105" s="267">
        <f t="shared" si="18"/>
        <v>44</v>
      </c>
      <c r="J105" s="267">
        <f aca="true" t="shared" si="20" ref="J105:J110">$F105*I105</f>
        <v>-4400</v>
      </c>
      <c r="K105" s="267">
        <f aca="true" t="shared" si="21" ref="K105:K110">J105/1000000</f>
        <v>-0.0044</v>
      </c>
      <c r="L105" s="329">
        <v>151762</v>
      </c>
      <c r="M105" s="330">
        <v>150638</v>
      </c>
      <c r="N105" s="330">
        <f t="shared" si="19"/>
        <v>1124</v>
      </c>
      <c r="O105" s="330">
        <f aca="true" t="shared" si="22" ref="O105:O110">$F105*N105</f>
        <v>-112400</v>
      </c>
      <c r="P105" s="330">
        <f aca="true" t="shared" si="23" ref="P105:P110">O105/1000000</f>
        <v>-0.1124</v>
      </c>
      <c r="Q105" s="446"/>
    </row>
    <row r="106" spans="1:17" s="442" customFormat="1" ht="15">
      <c r="A106" s="349">
        <v>5</v>
      </c>
      <c r="B106" s="350" t="s">
        <v>110</v>
      </c>
      <c r="C106" s="353">
        <v>4865136</v>
      </c>
      <c r="D106" s="39" t="s">
        <v>12</v>
      </c>
      <c r="E106" s="40" t="s">
        <v>330</v>
      </c>
      <c r="F106" s="359">
        <v>-200</v>
      </c>
      <c r="G106" s="329">
        <v>994401</v>
      </c>
      <c r="H106" s="330">
        <v>994404</v>
      </c>
      <c r="I106" s="267">
        <f t="shared" si="18"/>
        <v>-3</v>
      </c>
      <c r="J106" s="267">
        <f>$F106*I106</f>
        <v>600</v>
      </c>
      <c r="K106" s="267">
        <f>J106/1000000</f>
        <v>0.0006</v>
      </c>
      <c r="L106" s="329">
        <v>999151</v>
      </c>
      <c r="M106" s="330">
        <v>998746</v>
      </c>
      <c r="N106" s="330">
        <f t="shared" si="19"/>
        <v>405</v>
      </c>
      <c r="O106" s="330">
        <f>$F106*N106</f>
        <v>-81000</v>
      </c>
      <c r="P106" s="330">
        <f>O106/1000000</f>
        <v>-0.081</v>
      </c>
      <c r="Q106" s="771"/>
    </row>
    <row r="107" spans="1:17" s="442" customFormat="1" ht="15">
      <c r="A107" s="349">
        <v>6</v>
      </c>
      <c r="B107" s="350" t="s">
        <v>111</v>
      </c>
      <c r="C107" s="353">
        <v>5295200</v>
      </c>
      <c r="D107" s="39" t="s">
        <v>12</v>
      </c>
      <c r="E107" s="40" t="s">
        <v>330</v>
      </c>
      <c r="F107" s="359">
        <v>-200</v>
      </c>
      <c r="G107" s="329">
        <v>62385</v>
      </c>
      <c r="H107" s="330">
        <v>61836</v>
      </c>
      <c r="I107" s="267">
        <f t="shared" si="18"/>
        <v>549</v>
      </c>
      <c r="J107" s="267">
        <f t="shared" si="20"/>
        <v>-109800</v>
      </c>
      <c r="K107" s="267">
        <f t="shared" si="21"/>
        <v>-0.1098</v>
      </c>
      <c r="L107" s="329">
        <v>131863</v>
      </c>
      <c r="M107" s="330">
        <v>130096</v>
      </c>
      <c r="N107" s="330">
        <f t="shared" si="19"/>
        <v>1767</v>
      </c>
      <c r="O107" s="330">
        <f t="shared" si="22"/>
        <v>-353400</v>
      </c>
      <c r="P107" s="330">
        <f t="shared" si="23"/>
        <v>-0.3534</v>
      </c>
      <c r="Q107" s="681"/>
    </row>
    <row r="108" spans="1:17" s="442" customFormat="1" ht="15">
      <c r="A108" s="349">
        <v>7</v>
      </c>
      <c r="B108" s="350" t="s">
        <v>112</v>
      </c>
      <c r="C108" s="353">
        <v>4864968</v>
      </c>
      <c r="D108" s="39" t="s">
        <v>12</v>
      </c>
      <c r="E108" s="40" t="s">
        <v>330</v>
      </c>
      <c r="F108" s="359">
        <v>-800</v>
      </c>
      <c r="G108" s="329">
        <v>687</v>
      </c>
      <c r="H108" s="330">
        <v>686</v>
      </c>
      <c r="I108" s="267">
        <f t="shared" si="18"/>
        <v>1</v>
      </c>
      <c r="J108" s="267">
        <f>$F108*I108</f>
        <v>-800</v>
      </c>
      <c r="K108" s="267">
        <f>J108/1000000</f>
        <v>-0.0008</v>
      </c>
      <c r="L108" s="329">
        <v>803</v>
      </c>
      <c r="M108" s="330">
        <v>277</v>
      </c>
      <c r="N108" s="330">
        <f t="shared" si="19"/>
        <v>526</v>
      </c>
      <c r="O108" s="330">
        <f>$F108*N108</f>
        <v>-420800</v>
      </c>
      <c r="P108" s="330">
        <f>O108/1000000</f>
        <v>-0.4208</v>
      </c>
      <c r="Q108" s="457"/>
    </row>
    <row r="109" spans="1:17" s="442" customFormat="1" ht="15.75" customHeight="1">
      <c r="A109" s="349">
        <v>8</v>
      </c>
      <c r="B109" s="350" t="s">
        <v>355</v>
      </c>
      <c r="C109" s="353">
        <v>4865004</v>
      </c>
      <c r="D109" s="39" t="s">
        <v>12</v>
      </c>
      <c r="E109" s="40" t="s">
        <v>330</v>
      </c>
      <c r="F109" s="359">
        <v>-800</v>
      </c>
      <c r="G109" s="329">
        <v>3199</v>
      </c>
      <c r="H109" s="330">
        <v>3198</v>
      </c>
      <c r="I109" s="267">
        <f t="shared" si="18"/>
        <v>1</v>
      </c>
      <c r="J109" s="267">
        <f>$F109*I109</f>
        <v>-800</v>
      </c>
      <c r="K109" s="267">
        <f>J109/1000000</f>
        <v>-0.0008</v>
      </c>
      <c r="L109" s="329">
        <v>799</v>
      </c>
      <c r="M109" s="330">
        <v>644</v>
      </c>
      <c r="N109" s="330">
        <f t="shared" si="19"/>
        <v>155</v>
      </c>
      <c r="O109" s="330">
        <f>$F109*N109</f>
        <v>-124000</v>
      </c>
      <c r="P109" s="330">
        <f>O109/1000000</f>
        <v>-0.124</v>
      </c>
      <c r="Q109" s="475"/>
    </row>
    <row r="110" spans="1:17" s="442" customFormat="1" ht="15.75" customHeight="1">
      <c r="A110" s="349">
        <v>9</v>
      </c>
      <c r="B110" s="350" t="s">
        <v>377</v>
      </c>
      <c r="C110" s="353">
        <v>5128434</v>
      </c>
      <c r="D110" s="39" t="s">
        <v>12</v>
      </c>
      <c r="E110" s="40" t="s">
        <v>330</v>
      </c>
      <c r="F110" s="359">
        <v>-800</v>
      </c>
      <c r="G110" s="329">
        <v>964524</v>
      </c>
      <c r="H110" s="330">
        <v>964524</v>
      </c>
      <c r="I110" s="267">
        <f t="shared" si="18"/>
        <v>0</v>
      </c>
      <c r="J110" s="267">
        <f t="shared" si="20"/>
        <v>0</v>
      </c>
      <c r="K110" s="267">
        <f t="shared" si="21"/>
        <v>0</v>
      </c>
      <c r="L110" s="329">
        <v>985836</v>
      </c>
      <c r="M110" s="330">
        <v>985836</v>
      </c>
      <c r="N110" s="330">
        <f t="shared" si="19"/>
        <v>0</v>
      </c>
      <c r="O110" s="330">
        <f t="shared" si="22"/>
        <v>0</v>
      </c>
      <c r="P110" s="330">
        <f t="shared" si="23"/>
        <v>0</v>
      </c>
      <c r="Q110" s="458" t="s">
        <v>475</v>
      </c>
    </row>
    <row r="111" spans="1:17" s="442" customFormat="1" ht="15.75" customHeight="1">
      <c r="A111" s="349"/>
      <c r="B111" s="350"/>
      <c r="C111" s="353"/>
      <c r="D111" s="39"/>
      <c r="E111" s="40"/>
      <c r="F111" s="359"/>
      <c r="G111" s="329"/>
      <c r="H111" s="330"/>
      <c r="I111" s="267"/>
      <c r="J111" s="267"/>
      <c r="K111" s="267">
        <v>0</v>
      </c>
      <c r="L111" s="329"/>
      <c r="M111" s="330"/>
      <c r="N111" s="330"/>
      <c r="O111" s="330"/>
      <c r="P111" s="330">
        <v>0.16</v>
      </c>
      <c r="Q111" s="446" t="s">
        <v>476</v>
      </c>
    </row>
    <row r="112" spans="1:17" s="442" customFormat="1" ht="15.75" customHeight="1">
      <c r="A112" s="349"/>
      <c r="B112" s="350"/>
      <c r="C112" s="353">
        <v>4865050</v>
      </c>
      <c r="D112" s="39" t="s">
        <v>12</v>
      </c>
      <c r="E112" s="40" t="s">
        <v>330</v>
      </c>
      <c r="F112" s="359">
        <v>-800</v>
      </c>
      <c r="G112" s="329">
        <v>0</v>
      </c>
      <c r="H112" s="330">
        <v>0</v>
      </c>
      <c r="I112" s="267">
        <f>G112-H112</f>
        <v>0</v>
      </c>
      <c r="J112" s="267">
        <f>$F112*I112</f>
        <v>0</v>
      </c>
      <c r="K112" s="267">
        <f>J112/1000000</f>
        <v>0</v>
      </c>
      <c r="L112" s="329">
        <v>999900</v>
      </c>
      <c r="M112" s="330">
        <v>1000000</v>
      </c>
      <c r="N112" s="330">
        <f>L112-M112</f>
        <v>-100</v>
      </c>
      <c r="O112" s="330">
        <f>$F112*N112</f>
        <v>80000</v>
      </c>
      <c r="P112" s="330">
        <f>O112/1000000</f>
        <v>0.08</v>
      </c>
      <c r="Q112" s="446" t="s">
        <v>466</v>
      </c>
    </row>
    <row r="113" spans="1:17" s="442" customFormat="1" ht="15.75" customHeight="1">
      <c r="A113" s="349">
        <v>10</v>
      </c>
      <c r="B113" s="350" t="s">
        <v>376</v>
      </c>
      <c r="C113" s="353">
        <v>4864998</v>
      </c>
      <c r="D113" s="39" t="s">
        <v>12</v>
      </c>
      <c r="E113" s="40" t="s">
        <v>330</v>
      </c>
      <c r="F113" s="359">
        <v>-800</v>
      </c>
      <c r="G113" s="329">
        <v>966396</v>
      </c>
      <c r="H113" s="330">
        <v>966396</v>
      </c>
      <c r="I113" s="267">
        <f t="shared" si="18"/>
        <v>0</v>
      </c>
      <c r="J113" s="267">
        <f>$F113*I113</f>
        <v>0</v>
      </c>
      <c r="K113" s="267">
        <f>J113/1000000</f>
        <v>0</v>
      </c>
      <c r="L113" s="329">
        <v>984940</v>
      </c>
      <c r="M113" s="330">
        <v>985980</v>
      </c>
      <c r="N113" s="330">
        <f t="shared" si="19"/>
        <v>-1040</v>
      </c>
      <c r="O113" s="330">
        <f>$F113*N113</f>
        <v>832000</v>
      </c>
      <c r="P113" s="330">
        <f>O113/1000000</f>
        <v>0.832</v>
      </c>
      <c r="Q113" s="446"/>
    </row>
    <row r="114" spans="1:17" s="442" customFormat="1" ht="15.75" customHeight="1">
      <c r="A114" s="349">
        <v>11</v>
      </c>
      <c r="B114" s="350" t="s">
        <v>370</v>
      </c>
      <c r="C114" s="353">
        <v>4864993</v>
      </c>
      <c r="D114" s="161" t="s">
        <v>12</v>
      </c>
      <c r="E114" s="249" t="s">
        <v>330</v>
      </c>
      <c r="F114" s="359">
        <v>-800</v>
      </c>
      <c r="G114" s="329">
        <v>973391</v>
      </c>
      <c r="H114" s="330">
        <v>973393</v>
      </c>
      <c r="I114" s="267">
        <f t="shared" si="18"/>
        <v>-2</v>
      </c>
      <c r="J114" s="267">
        <f>$F114*I114</f>
        <v>1600</v>
      </c>
      <c r="K114" s="267">
        <f>J114/1000000</f>
        <v>0.0016</v>
      </c>
      <c r="L114" s="329">
        <v>992083</v>
      </c>
      <c r="M114" s="330">
        <v>992461</v>
      </c>
      <c r="N114" s="330">
        <f t="shared" si="19"/>
        <v>-378</v>
      </c>
      <c r="O114" s="330">
        <f>$F114*N114</f>
        <v>302400</v>
      </c>
      <c r="P114" s="330">
        <f>O114/1000000</f>
        <v>0.3024</v>
      </c>
      <c r="Q114" s="447"/>
    </row>
    <row r="115" spans="1:17" s="442" customFormat="1" ht="15.75" customHeight="1">
      <c r="A115" s="349">
        <v>12</v>
      </c>
      <c r="B115" s="350" t="s">
        <v>412</v>
      </c>
      <c r="C115" s="353">
        <v>5128403</v>
      </c>
      <c r="D115" s="161" t="s">
        <v>12</v>
      </c>
      <c r="E115" s="249" t="s">
        <v>330</v>
      </c>
      <c r="F115" s="359">
        <v>-2000</v>
      </c>
      <c r="G115" s="329">
        <v>999911</v>
      </c>
      <c r="H115" s="330">
        <v>999912</v>
      </c>
      <c r="I115" s="267">
        <f>G115-H115</f>
        <v>-1</v>
      </c>
      <c r="J115" s="267">
        <f>$F115*I115</f>
        <v>2000</v>
      </c>
      <c r="K115" s="267">
        <f>J115/1000000</f>
        <v>0.002</v>
      </c>
      <c r="L115" s="329">
        <v>999864</v>
      </c>
      <c r="M115" s="330">
        <v>1000003</v>
      </c>
      <c r="N115" s="330">
        <f>L115-M115</f>
        <v>-139</v>
      </c>
      <c r="O115" s="330">
        <f>$F115*N115</f>
        <v>278000</v>
      </c>
      <c r="P115" s="330">
        <f>O115/1000000</f>
        <v>0.278</v>
      </c>
      <c r="Q115" s="476"/>
    </row>
    <row r="116" spans="1:17" s="442" customFormat="1" ht="15.75" customHeight="1">
      <c r="A116" s="349"/>
      <c r="B116" s="351" t="s">
        <v>360</v>
      </c>
      <c r="C116" s="353"/>
      <c r="D116" s="43"/>
      <c r="E116" s="43"/>
      <c r="F116" s="359"/>
      <c r="G116" s="380"/>
      <c r="H116" s="267"/>
      <c r="I116" s="267"/>
      <c r="J116" s="267"/>
      <c r="K116" s="267"/>
      <c r="L116" s="329"/>
      <c r="M116" s="330"/>
      <c r="N116" s="330"/>
      <c r="O116" s="330"/>
      <c r="P116" s="330"/>
      <c r="Q116" s="446"/>
    </row>
    <row r="117" spans="1:17" s="442" customFormat="1" ht="15.75" customHeight="1">
      <c r="A117" s="349">
        <v>13</v>
      </c>
      <c r="B117" s="350" t="s">
        <v>113</v>
      </c>
      <c r="C117" s="353">
        <v>4864949</v>
      </c>
      <c r="D117" s="39" t="s">
        <v>12</v>
      </c>
      <c r="E117" s="40" t="s">
        <v>330</v>
      </c>
      <c r="F117" s="359">
        <v>-2000</v>
      </c>
      <c r="G117" s="329">
        <v>997859</v>
      </c>
      <c r="H117" s="267">
        <v>997862</v>
      </c>
      <c r="I117" s="267">
        <f>G117-H117</f>
        <v>-3</v>
      </c>
      <c r="J117" s="267">
        <f>$F117*I117</f>
        <v>6000</v>
      </c>
      <c r="K117" s="267">
        <f>J117/1000000</f>
        <v>0.006</v>
      </c>
      <c r="L117" s="329">
        <v>999814</v>
      </c>
      <c r="M117" s="267">
        <v>999991</v>
      </c>
      <c r="N117" s="330">
        <f>L117-M117</f>
        <v>-177</v>
      </c>
      <c r="O117" s="330">
        <f>$F117*N117</f>
        <v>354000</v>
      </c>
      <c r="P117" s="330">
        <f>O117/1000000</f>
        <v>0.354</v>
      </c>
      <c r="Q117" s="446"/>
    </row>
    <row r="118" spans="1:17" s="442" customFormat="1" ht="15.75" customHeight="1">
      <c r="A118" s="349">
        <v>14</v>
      </c>
      <c r="B118" s="350" t="s">
        <v>114</v>
      </c>
      <c r="C118" s="353">
        <v>4865016</v>
      </c>
      <c r="D118" s="39" t="s">
        <v>12</v>
      </c>
      <c r="E118" s="40" t="s">
        <v>330</v>
      </c>
      <c r="F118" s="359">
        <v>-800</v>
      </c>
      <c r="G118" s="329">
        <v>7</v>
      </c>
      <c r="H118" s="267">
        <v>7</v>
      </c>
      <c r="I118" s="267">
        <f>G118-H118</f>
        <v>0</v>
      </c>
      <c r="J118" s="267">
        <f>$F118*I118</f>
        <v>0</v>
      </c>
      <c r="K118" s="267">
        <f>J118/1000000</f>
        <v>0</v>
      </c>
      <c r="L118" s="329">
        <v>999722</v>
      </c>
      <c r="M118" s="267">
        <v>999722</v>
      </c>
      <c r="N118" s="330">
        <f>L118-M118</f>
        <v>0</v>
      </c>
      <c r="O118" s="330">
        <f>$F118*N118</f>
        <v>0</v>
      </c>
      <c r="P118" s="330">
        <f>O118/1000000</f>
        <v>0</v>
      </c>
      <c r="Q118" s="458"/>
    </row>
    <row r="119" spans="1:17" ht="15.75" customHeight="1">
      <c r="A119" s="349"/>
      <c r="B119" s="352" t="s">
        <v>115</v>
      </c>
      <c r="C119" s="353"/>
      <c r="D119" s="39"/>
      <c r="E119" s="39"/>
      <c r="F119" s="359"/>
      <c r="G119" s="380"/>
      <c r="H119" s="376"/>
      <c r="I119" s="376"/>
      <c r="J119" s="376"/>
      <c r="K119" s="376"/>
      <c r="L119" s="327"/>
      <c r="M119" s="328"/>
      <c r="N119" s="328"/>
      <c r="O119" s="328"/>
      <c r="P119" s="328"/>
      <c r="Q119" s="146"/>
    </row>
    <row r="120" spans="1:17" s="442" customFormat="1" ht="15.75" customHeight="1">
      <c r="A120" s="349">
        <v>15</v>
      </c>
      <c r="B120" s="315" t="s">
        <v>43</v>
      </c>
      <c r="C120" s="353">
        <v>4864843</v>
      </c>
      <c r="D120" s="43" t="s">
        <v>12</v>
      </c>
      <c r="E120" s="40" t="s">
        <v>330</v>
      </c>
      <c r="F120" s="359">
        <v>-1000</v>
      </c>
      <c r="G120" s="329">
        <v>749</v>
      </c>
      <c r="H120" s="330">
        <v>748</v>
      </c>
      <c r="I120" s="267">
        <f>G120-H120</f>
        <v>1</v>
      </c>
      <c r="J120" s="267">
        <f>$F120*I120</f>
        <v>-1000</v>
      </c>
      <c r="K120" s="267">
        <f>J120/1000000</f>
        <v>-0.001</v>
      </c>
      <c r="L120" s="329">
        <v>28268</v>
      </c>
      <c r="M120" s="330">
        <v>28453</v>
      </c>
      <c r="N120" s="330">
        <f>L120-M120</f>
        <v>-185</v>
      </c>
      <c r="O120" s="330">
        <f>$F120*N120</f>
        <v>185000</v>
      </c>
      <c r="P120" s="330">
        <f>O120/1000000</f>
        <v>0.185</v>
      </c>
      <c r="Q120" s="446"/>
    </row>
    <row r="121" spans="1:17" s="442" customFormat="1" ht="15.75" customHeight="1">
      <c r="A121" s="349">
        <v>16</v>
      </c>
      <c r="B121" s="350" t="s">
        <v>44</v>
      </c>
      <c r="C121" s="353">
        <v>5295123</v>
      </c>
      <c r="D121" s="39" t="s">
        <v>12</v>
      </c>
      <c r="E121" s="40" t="s">
        <v>330</v>
      </c>
      <c r="F121" s="359">
        <v>-100</v>
      </c>
      <c r="G121" s="329">
        <v>53983</v>
      </c>
      <c r="H121" s="330">
        <v>53983</v>
      </c>
      <c r="I121" s="330">
        <f>G121-H121</f>
        <v>0</v>
      </c>
      <c r="J121" s="330">
        <f>$F121*I121</f>
        <v>0</v>
      </c>
      <c r="K121" s="330">
        <f>J121/1000000</f>
        <v>0</v>
      </c>
      <c r="L121" s="329">
        <v>26360</v>
      </c>
      <c r="M121" s="330">
        <v>26360</v>
      </c>
      <c r="N121" s="330">
        <f>L121-M121</f>
        <v>0</v>
      </c>
      <c r="O121" s="330">
        <f>$F121*N121</f>
        <v>0</v>
      </c>
      <c r="P121" s="330">
        <f>O121/1000000</f>
        <v>0</v>
      </c>
      <c r="Q121" s="446"/>
    </row>
    <row r="122" spans="1:17" ht="15.75" customHeight="1">
      <c r="A122" s="349"/>
      <c r="B122" s="352" t="s">
        <v>45</v>
      </c>
      <c r="C122" s="353"/>
      <c r="D122" s="39"/>
      <c r="E122" s="39"/>
      <c r="F122" s="359"/>
      <c r="G122" s="380"/>
      <c r="H122" s="376"/>
      <c r="I122" s="376"/>
      <c r="J122" s="376"/>
      <c r="K122" s="376"/>
      <c r="L122" s="327"/>
      <c r="M122" s="328"/>
      <c r="N122" s="328"/>
      <c r="O122" s="328"/>
      <c r="P122" s="328"/>
      <c r="Q122" s="146"/>
    </row>
    <row r="123" spans="1:17" s="442" customFormat="1" ht="15.75" customHeight="1">
      <c r="A123" s="349">
        <v>17</v>
      </c>
      <c r="B123" s="350" t="s">
        <v>80</v>
      </c>
      <c r="C123" s="353">
        <v>4865169</v>
      </c>
      <c r="D123" s="39" t="s">
        <v>12</v>
      </c>
      <c r="E123" s="40" t="s">
        <v>330</v>
      </c>
      <c r="F123" s="359">
        <v>-1000</v>
      </c>
      <c r="G123" s="329">
        <v>1158</v>
      </c>
      <c r="H123" s="330">
        <v>1158</v>
      </c>
      <c r="I123" s="267">
        <f>G123-H123</f>
        <v>0</v>
      </c>
      <c r="J123" s="267">
        <f>$F123*I123</f>
        <v>0</v>
      </c>
      <c r="K123" s="267">
        <f>J123/1000000</f>
        <v>0</v>
      </c>
      <c r="L123" s="329">
        <v>61272</v>
      </c>
      <c r="M123" s="330">
        <v>61275</v>
      </c>
      <c r="N123" s="330">
        <f>L123-M123</f>
        <v>-3</v>
      </c>
      <c r="O123" s="330">
        <f>$F123*N123</f>
        <v>3000</v>
      </c>
      <c r="P123" s="330">
        <f>O123/1000000</f>
        <v>0.003</v>
      </c>
      <c r="Q123" s="446"/>
    </row>
    <row r="124" spans="1:17" ht="15.75" customHeight="1">
      <c r="A124" s="349"/>
      <c r="B124" s="351" t="s">
        <v>48</v>
      </c>
      <c r="C124" s="337"/>
      <c r="D124" s="43"/>
      <c r="E124" s="43"/>
      <c r="F124" s="359"/>
      <c r="G124" s="380"/>
      <c r="H124" s="381"/>
      <c r="I124" s="381"/>
      <c r="J124" s="381"/>
      <c r="K124" s="376"/>
      <c r="L124" s="329"/>
      <c r="M124" s="378"/>
      <c r="N124" s="378"/>
      <c r="O124" s="378"/>
      <c r="P124" s="328"/>
      <c r="Q124" s="181"/>
    </row>
    <row r="125" spans="1:17" ht="15.75" customHeight="1">
      <c r="A125" s="349"/>
      <c r="B125" s="351" t="s">
        <v>49</v>
      </c>
      <c r="C125" s="337"/>
      <c r="D125" s="43"/>
      <c r="E125" s="43"/>
      <c r="F125" s="359"/>
      <c r="G125" s="380"/>
      <c r="H125" s="381"/>
      <c r="I125" s="381"/>
      <c r="J125" s="381"/>
      <c r="K125" s="376"/>
      <c r="L125" s="329"/>
      <c r="M125" s="378"/>
      <c r="N125" s="378"/>
      <c r="O125" s="378"/>
      <c r="P125" s="328"/>
      <c r="Q125" s="181"/>
    </row>
    <row r="126" spans="1:17" ht="15.75" customHeight="1">
      <c r="A126" s="355"/>
      <c r="B126" s="358" t="s">
        <v>62</v>
      </c>
      <c r="C126" s="353"/>
      <c r="D126" s="43"/>
      <c r="E126" s="43"/>
      <c r="F126" s="359"/>
      <c r="G126" s="380"/>
      <c r="H126" s="376"/>
      <c r="I126" s="376"/>
      <c r="J126" s="376"/>
      <c r="K126" s="376"/>
      <c r="L126" s="329"/>
      <c r="M126" s="328"/>
      <c r="N126" s="328"/>
      <c r="O126" s="328"/>
      <c r="P126" s="328"/>
      <c r="Q126" s="181"/>
    </row>
    <row r="127" spans="1:17" s="442" customFormat="1" ht="17.25" customHeight="1">
      <c r="A127" s="349">
        <v>18</v>
      </c>
      <c r="B127" s="486" t="s">
        <v>63</v>
      </c>
      <c r="C127" s="353">
        <v>4865088</v>
      </c>
      <c r="D127" s="39" t="s">
        <v>12</v>
      </c>
      <c r="E127" s="40" t="s">
        <v>330</v>
      </c>
      <c r="F127" s="359">
        <v>-166.66</v>
      </c>
      <c r="G127" s="329">
        <v>1412</v>
      </c>
      <c r="H127" s="330">
        <v>1412</v>
      </c>
      <c r="I127" s="267">
        <f>G127-H127</f>
        <v>0</v>
      </c>
      <c r="J127" s="267">
        <f>$F127*I127</f>
        <v>0</v>
      </c>
      <c r="K127" s="267">
        <f>J127/1000000</f>
        <v>0</v>
      </c>
      <c r="L127" s="329">
        <v>7172</v>
      </c>
      <c r="M127" s="330">
        <v>7172</v>
      </c>
      <c r="N127" s="330">
        <f>L127-M127</f>
        <v>0</v>
      </c>
      <c r="O127" s="330">
        <f>$F127*N127</f>
        <v>0</v>
      </c>
      <c r="P127" s="330">
        <f>O127/1000000</f>
        <v>0</v>
      </c>
      <c r="Q127" s="475"/>
    </row>
    <row r="128" spans="1:17" s="442" customFormat="1" ht="15.75" customHeight="1">
      <c r="A128" s="349">
        <v>19</v>
      </c>
      <c r="B128" s="486" t="s">
        <v>64</v>
      </c>
      <c r="C128" s="353">
        <v>4902579</v>
      </c>
      <c r="D128" s="39" t="s">
        <v>12</v>
      </c>
      <c r="E128" s="40" t="s">
        <v>330</v>
      </c>
      <c r="F128" s="359">
        <v>-500</v>
      </c>
      <c r="G128" s="329">
        <v>999855</v>
      </c>
      <c r="H128" s="330">
        <v>999855</v>
      </c>
      <c r="I128" s="267">
        <f>G128-H128</f>
        <v>0</v>
      </c>
      <c r="J128" s="267">
        <f>$F128*I128</f>
        <v>0</v>
      </c>
      <c r="K128" s="267">
        <f>J128/1000000</f>
        <v>0</v>
      </c>
      <c r="L128" s="329">
        <v>1376</v>
      </c>
      <c r="M128" s="330">
        <v>1297</v>
      </c>
      <c r="N128" s="330">
        <f>L128-M128</f>
        <v>79</v>
      </c>
      <c r="O128" s="330">
        <f>$F128*N128</f>
        <v>-39500</v>
      </c>
      <c r="P128" s="330">
        <f>O128/1000000</f>
        <v>-0.0395</v>
      </c>
      <c r="Q128" s="446"/>
    </row>
    <row r="129" spans="1:17" s="442" customFormat="1" ht="15.75" customHeight="1">
      <c r="A129" s="349">
        <v>20</v>
      </c>
      <c r="B129" s="486" t="s">
        <v>65</v>
      </c>
      <c r="C129" s="353">
        <v>4902585</v>
      </c>
      <c r="D129" s="39" t="s">
        <v>12</v>
      </c>
      <c r="E129" s="40" t="s">
        <v>330</v>
      </c>
      <c r="F129" s="359">
        <v>-666.67</v>
      </c>
      <c r="G129" s="329">
        <v>1972</v>
      </c>
      <c r="H129" s="330">
        <v>1934</v>
      </c>
      <c r="I129" s="267">
        <f>G129-H129</f>
        <v>38</v>
      </c>
      <c r="J129" s="267">
        <f>$F129*I129</f>
        <v>-25333.46</v>
      </c>
      <c r="K129" s="267">
        <f>J129/1000000</f>
        <v>-0.02533346</v>
      </c>
      <c r="L129" s="329">
        <v>207</v>
      </c>
      <c r="M129" s="330">
        <v>198</v>
      </c>
      <c r="N129" s="330">
        <f>L129-M129</f>
        <v>9</v>
      </c>
      <c r="O129" s="330">
        <f>$F129*N129</f>
        <v>-6000.03</v>
      </c>
      <c r="P129" s="330">
        <f>O129/1000000</f>
        <v>-0.00600003</v>
      </c>
      <c r="Q129" s="446"/>
    </row>
    <row r="130" spans="1:17" s="442" customFormat="1" ht="15.75" customHeight="1">
      <c r="A130" s="349">
        <v>21</v>
      </c>
      <c r="B130" s="486" t="s">
        <v>66</v>
      </c>
      <c r="C130" s="353">
        <v>4865072</v>
      </c>
      <c r="D130" s="39" t="s">
        <v>12</v>
      </c>
      <c r="E130" s="40" t="s">
        <v>330</v>
      </c>
      <c r="F130" s="684">
        <v>-666.666666666667</v>
      </c>
      <c r="G130" s="329">
        <v>4921</v>
      </c>
      <c r="H130" s="330">
        <v>4863</v>
      </c>
      <c r="I130" s="267">
        <f>G130-H130</f>
        <v>58</v>
      </c>
      <c r="J130" s="267">
        <f>$F130*I130</f>
        <v>-38666.666666666686</v>
      </c>
      <c r="K130" s="267">
        <f>J130/1000000</f>
        <v>-0.03866666666666669</v>
      </c>
      <c r="L130" s="329">
        <v>1540</v>
      </c>
      <c r="M130" s="330">
        <v>1526</v>
      </c>
      <c r="N130" s="330">
        <f>L130-M130</f>
        <v>14</v>
      </c>
      <c r="O130" s="330">
        <f>$F130*N130</f>
        <v>-9333.333333333338</v>
      </c>
      <c r="P130" s="330">
        <f>O130/1000000</f>
        <v>-0.009333333333333338</v>
      </c>
      <c r="Q130" s="446"/>
    </row>
    <row r="131" spans="1:17" s="442" customFormat="1" ht="15.75" customHeight="1">
      <c r="A131" s="349"/>
      <c r="B131" s="358" t="s">
        <v>31</v>
      </c>
      <c r="C131" s="353"/>
      <c r="D131" s="43"/>
      <c r="E131" s="43"/>
      <c r="F131" s="359"/>
      <c r="G131" s="380"/>
      <c r="H131" s="267"/>
      <c r="I131" s="267"/>
      <c r="J131" s="267"/>
      <c r="K131" s="267"/>
      <c r="L131" s="329"/>
      <c r="M131" s="330"/>
      <c r="N131" s="330"/>
      <c r="O131" s="330"/>
      <c r="P131" s="330"/>
      <c r="Q131" s="446"/>
    </row>
    <row r="132" spans="1:17" s="442" customFormat="1" ht="15.75" customHeight="1">
      <c r="A132" s="349">
        <v>22</v>
      </c>
      <c r="B132" s="782" t="s">
        <v>67</v>
      </c>
      <c r="C132" s="353">
        <v>4864797</v>
      </c>
      <c r="D132" s="39" t="s">
        <v>12</v>
      </c>
      <c r="E132" s="40" t="s">
        <v>330</v>
      </c>
      <c r="F132" s="359">
        <v>-100</v>
      </c>
      <c r="G132" s="329">
        <v>45637</v>
      </c>
      <c r="H132" s="330">
        <v>45557</v>
      </c>
      <c r="I132" s="267">
        <f>G132-H132</f>
        <v>80</v>
      </c>
      <c r="J132" s="267">
        <f>$F132*I132</f>
        <v>-8000</v>
      </c>
      <c r="K132" s="267">
        <f>J132/1000000</f>
        <v>-0.008</v>
      </c>
      <c r="L132" s="329">
        <v>1932</v>
      </c>
      <c r="M132" s="330">
        <v>1851</v>
      </c>
      <c r="N132" s="330">
        <f>L132-M132</f>
        <v>81</v>
      </c>
      <c r="O132" s="330">
        <f>$F132*N132</f>
        <v>-8100</v>
      </c>
      <c r="P132" s="330">
        <f>O132/1000000</f>
        <v>-0.0081</v>
      </c>
      <c r="Q132" s="446"/>
    </row>
    <row r="133" spans="1:17" s="442" customFormat="1" ht="15.75" customHeight="1">
      <c r="A133" s="349">
        <v>23</v>
      </c>
      <c r="B133" s="782" t="s">
        <v>139</v>
      </c>
      <c r="C133" s="353">
        <v>4865086</v>
      </c>
      <c r="D133" s="39" t="s">
        <v>12</v>
      </c>
      <c r="E133" s="40" t="s">
        <v>330</v>
      </c>
      <c r="F133" s="359">
        <v>-100</v>
      </c>
      <c r="G133" s="329">
        <v>26262</v>
      </c>
      <c r="H133" s="330">
        <v>26262</v>
      </c>
      <c r="I133" s="267">
        <f>G133-H133</f>
        <v>0</v>
      </c>
      <c r="J133" s="267">
        <f>$F133*I133</f>
        <v>0</v>
      </c>
      <c r="K133" s="267">
        <f>J133/1000000</f>
        <v>0</v>
      </c>
      <c r="L133" s="329">
        <v>52711</v>
      </c>
      <c r="M133" s="330">
        <v>52159</v>
      </c>
      <c r="N133" s="330">
        <f>L133-M133</f>
        <v>552</v>
      </c>
      <c r="O133" s="330">
        <f>$F133*N133</f>
        <v>-55200</v>
      </c>
      <c r="P133" s="330">
        <f>O133/1000000</f>
        <v>-0.0552</v>
      </c>
      <c r="Q133" s="446"/>
    </row>
    <row r="134" spans="1:17" s="442" customFormat="1" ht="15.75" customHeight="1">
      <c r="A134" s="349"/>
      <c r="B134" s="352" t="s">
        <v>68</v>
      </c>
      <c r="C134" s="353"/>
      <c r="D134" s="39"/>
      <c r="E134" s="39"/>
      <c r="F134" s="359"/>
      <c r="G134" s="380"/>
      <c r="H134" s="267"/>
      <c r="I134" s="267"/>
      <c r="J134" s="267"/>
      <c r="K134" s="267"/>
      <c r="L134" s="329"/>
      <c r="M134" s="330"/>
      <c r="N134" s="330"/>
      <c r="O134" s="330"/>
      <c r="P134" s="330"/>
      <c r="Q134" s="446"/>
    </row>
    <row r="135" spans="1:17" s="442" customFormat="1" ht="14.25" customHeight="1">
      <c r="A135" s="349">
        <v>24</v>
      </c>
      <c r="B135" s="350" t="s">
        <v>61</v>
      </c>
      <c r="C135" s="353">
        <v>4902568</v>
      </c>
      <c r="D135" s="39" t="s">
        <v>12</v>
      </c>
      <c r="E135" s="40" t="s">
        <v>330</v>
      </c>
      <c r="F135" s="359">
        <v>-100</v>
      </c>
      <c r="G135" s="329">
        <v>997265</v>
      </c>
      <c r="H135" s="330">
        <v>997270</v>
      </c>
      <c r="I135" s="267">
        <f>G135-H135</f>
        <v>-5</v>
      </c>
      <c r="J135" s="267">
        <f>$F135*I135</f>
        <v>500</v>
      </c>
      <c r="K135" s="267">
        <f>J135/1000000</f>
        <v>0.0005</v>
      </c>
      <c r="L135" s="329">
        <v>3948</v>
      </c>
      <c r="M135" s="330">
        <v>3797</v>
      </c>
      <c r="N135" s="330">
        <f>L135-M135</f>
        <v>151</v>
      </c>
      <c r="O135" s="330">
        <f>$F135*N135</f>
        <v>-15100</v>
      </c>
      <c r="P135" s="330">
        <f>O135/1000000</f>
        <v>-0.0151</v>
      </c>
      <c r="Q135" s="446"/>
    </row>
    <row r="136" spans="1:17" s="442" customFormat="1" ht="15.75" customHeight="1">
      <c r="A136" s="349">
        <v>25</v>
      </c>
      <c r="B136" s="350" t="s">
        <v>69</v>
      </c>
      <c r="C136" s="353">
        <v>4902549</v>
      </c>
      <c r="D136" s="39" t="s">
        <v>12</v>
      </c>
      <c r="E136" s="40" t="s">
        <v>330</v>
      </c>
      <c r="F136" s="359">
        <v>-100</v>
      </c>
      <c r="G136" s="329">
        <v>999748</v>
      </c>
      <c r="H136" s="330">
        <v>999748</v>
      </c>
      <c r="I136" s="267">
        <f>G136-H136</f>
        <v>0</v>
      </c>
      <c r="J136" s="267">
        <f>$F136*I136</f>
        <v>0</v>
      </c>
      <c r="K136" s="267">
        <f>J136/1000000</f>
        <v>0</v>
      </c>
      <c r="L136" s="329">
        <v>999983</v>
      </c>
      <c r="M136" s="330">
        <v>999983</v>
      </c>
      <c r="N136" s="330">
        <f>L136-M136</f>
        <v>0</v>
      </c>
      <c r="O136" s="330">
        <f>$F136*N136</f>
        <v>0</v>
      </c>
      <c r="P136" s="330">
        <f>O136/1000000</f>
        <v>0</v>
      </c>
      <c r="Q136" s="458"/>
    </row>
    <row r="137" spans="1:17" s="442" customFormat="1" ht="15.75" customHeight="1">
      <c r="A137" s="349">
        <v>26</v>
      </c>
      <c r="B137" s="350" t="s">
        <v>81</v>
      </c>
      <c r="C137" s="353">
        <v>4902527</v>
      </c>
      <c r="D137" s="39" t="s">
        <v>12</v>
      </c>
      <c r="E137" s="40" t="s">
        <v>330</v>
      </c>
      <c r="F137" s="359">
        <v>-100</v>
      </c>
      <c r="G137" s="329">
        <v>225</v>
      </c>
      <c r="H137" s="330">
        <v>225</v>
      </c>
      <c r="I137" s="267">
        <f>G137-H137</f>
        <v>0</v>
      </c>
      <c r="J137" s="267">
        <f>$F137*I137</f>
        <v>0</v>
      </c>
      <c r="K137" s="267">
        <f>J137/1000000</f>
        <v>0</v>
      </c>
      <c r="L137" s="329">
        <v>999991</v>
      </c>
      <c r="M137" s="330">
        <v>999991</v>
      </c>
      <c r="N137" s="330">
        <f>L137-M137</f>
        <v>0</v>
      </c>
      <c r="O137" s="330">
        <f>$F137*N137</f>
        <v>0</v>
      </c>
      <c r="P137" s="330">
        <f>O137/1000000</f>
        <v>0</v>
      </c>
      <c r="Q137" s="446"/>
    </row>
    <row r="138" spans="1:17" s="442" customFormat="1" ht="15.75" customHeight="1">
      <c r="A138" s="349">
        <v>27</v>
      </c>
      <c r="B138" s="350" t="s">
        <v>70</v>
      </c>
      <c r="C138" s="353">
        <v>4902538</v>
      </c>
      <c r="D138" s="39" t="s">
        <v>12</v>
      </c>
      <c r="E138" s="40" t="s">
        <v>330</v>
      </c>
      <c r="F138" s="359">
        <v>-100</v>
      </c>
      <c r="G138" s="329">
        <v>999762</v>
      </c>
      <c r="H138" s="330">
        <v>999762</v>
      </c>
      <c r="I138" s="267">
        <f>G138-H138</f>
        <v>0</v>
      </c>
      <c r="J138" s="267">
        <f>$F138*I138</f>
        <v>0</v>
      </c>
      <c r="K138" s="267">
        <f>J138/1000000</f>
        <v>0</v>
      </c>
      <c r="L138" s="329">
        <v>999987</v>
      </c>
      <c r="M138" s="330">
        <v>999987</v>
      </c>
      <c r="N138" s="330">
        <f>L138-M138</f>
        <v>0</v>
      </c>
      <c r="O138" s="330">
        <f>$F138*N138</f>
        <v>0</v>
      </c>
      <c r="P138" s="330">
        <f>O138/1000000</f>
        <v>0</v>
      </c>
      <c r="Q138" s="446"/>
    </row>
    <row r="139" spans="1:17" s="442" customFormat="1" ht="15.75" customHeight="1">
      <c r="A139" s="349"/>
      <c r="B139" s="352" t="s">
        <v>71</v>
      </c>
      <c r="C139" s="353"/>
      <c r="D139" s="39"/>
      <c r="E139" s="39"/>
      <c r="F139" s="359"/>
      <c r="G139" s="380"/>
      <c r="H139" s="267"/>
      <c r="I139" s="267"/>
      <c r="J139" s="267"/>
      <c r="K139" s="267"/>
      <c r="L139" s="329"/>
      <c r="M139" s="330"/>
      <c r="N139" s="330"/>
      <c r="O139" s="330"/>
      <c r="P139" s="330"/>
      <c r="Q139" s="446"/>
    </row>
    <row r="140" spans="1:17" s="442" customFormat="1" ht="15.75" customHeight="1">
      <c r="A140" s="349">
        <v>28</v>
      </c>
      <c r="B140" s="350" t="s">
        <v>72</v>
      </c>
      <c r="C140" s="353">
        <v>4902540</v>
      </c>
      <c r="D140" s="39" t="s">
        <v>12</v>
      </c>
      <c r="E140" s="40" t="s">
        <v>330</v>
      </c>
      <c r="F140" s="359">
        <v>-100</v>
      </c>
      <c r="G140" s="329">
        <v>6654</v>
      </c>
      <c r="H140" s="330">
        <v>6329</v>
      </c>
      <c r="I140" s="267">
        <f>G140-H140</f>
        <v>325</v>
      </c>
      <c r="J140" s="267">
        <f>$F140*I140</f>
        <v>-32500</v>
      </c>
      <c r="K140" s="267">
        <f>J140/1000000</f>
        <v>-0.0325</v>
      </c>
      <c r="L140" s="329">
        <v>11339</v>
      </c>
      <c r="M140" s="330">
        <v>11169</v>
      </c>
      <c r="N140" s="330">
        <f>L140-M140</f>
        <v>170</v>
      </c>
      <c r="O140" s="330">
        <f>$F140*N140</f>
        <v>-17000</v>
      </c>
      <c r="P140" s="330">
        <f>O140/1000000</f>
        <v>-0.017</v>
      </c>
      <c r="Q140" s="458"/>
    </row>
    <row r="141" spans="1:17" s="442" customFormat="1" ht="15.75" customHeight="1">
      <c r="A141" s="349">
        <v>29</v>
      </c>
      <c r="B141" s="350" t="s">
        <v>73</v>
      </c>
      <c r="C141" s="353">
        <v>4902520</v>
      </c>
      <c r="D141" s="39" t="s">
        <v>12</v>
      </c>
      <c r="E141" s="40" t="s">
        <v>330</v>
      </c>
      <c r="F141" s="353">
        <v>-100</v>
      </c>
      <c r="G141" s="329">
        <v>6738</v>
      </c>
      <c r="H141" s="330">
        <v>6036</v>
      </c>
      <c r="I141" s="267">
        <f>G141-H141</f>
        <v>702</v>
      </c>
      <c r="J141" s="267">
        <f>$F141*I141</f>
        <v>-70200</v>
      </c>
      <c r="K141" s="267">
        <f>J141/1000000</f>
        <v>-0.0702</v>
      </c>
      <c r="L141" s="329">
        <v>1559</v>
      </c>
      <c r="M141" s="330">
        <v>1261</v>
      </c>
      <c r="N141" s="330">
        <f>L141-M141</f>
        <v>298</v>
      </c>
      <c r="O141" s="330">
        <f>$F141*N141</f>
        <v>-29800</v>
      </c>
      <c r="P141" s="330">
        <f>O141/1000000</f>
        <v>-0.0298</v>
      </c>
      <c r="Q141" s="676"/>
    </row>
    <row r="142" spans="1:17" s="482" customFormat="1" ht="15.75" customHeight="1" thickBot="1">
      <c r="A142" s="444">
        <v>30</v>
      </c>
      <c r="B142" s="680" t="s">
        <v>74</v>
      </c>
      <c r="C142" s="354">
        <v>4902536</v>
      </c>
      <c r="D142" s="87" t="s">
        <v>12</v>
      </c>
      <c r="E142" s="485" t="s">
        <v>330</v>
      </c>
      <c r="F142" s="354">
        <v>-100</v>
      </c>
      <c r="G142" s="444">
        <v>26394</v>
      </c>
      <c r="H142" s="445">
        <v>26014</v>
      </c>
      <c r="I142" s="445">
        <f>G142-H142</f>
        <v>380</v>
      </c>
      <c r="J142" s="445">
        <f>$F142*I142</f>
        <v>-38000</v>
      </c>
      <c r="K142" s="445">
        <f>J142/1000000</f>
        <v>-0.038</v>
      </c>
      <c r="L142" s="444">
        <v>7022</v>
      </c>
      <c r="M142" s="445">
        <v>6861</v>
      </c>
      <c r="N142" s="445">
        <f>L142-M142</f>
        <v>161</v>
      </c>
      <c r="O142" s="445">
        <f>$F142*N142</f>
        <v>-16100</v>
      </c>
      <c r="P142" s="445">
        <f>O142/1000000</f>
        <v>-0.0161</v>
      </c>
      <c r="Q142" s="444"/>
    </row>
    <row r="143" ht="13.5" thickTop="1"/>
    <row r="144" spans="4:16" ht="16.5">
      <c r="D144" s="20"/>
      <c r="K144" s="404">
        <f>SUM(K101:K142)</f>
        <v>-0.29526668666666667</v>
      </c>
      <c r="L144" s="50"/>
      <c r="M144" s="50"/>
      <c r="N144" s="50"/>
      <c r="O144" s="50"/>
      <c r="P144" s="382">
        <f>SUM(P101:P142)</f>
        <v>0.9165665766666661</v>
      </c>
    </row>
    <row r="145" spans="11:16" ht="14.25">
      <c r="K145" s="50"/>
      <c r="L145" s="50"/>
      <c r="M145" s="50"/>
      <c r="N145" s="50"/>
      <c r="O145" s="50"/>
      <c r="P145" s="50"/>
    </row>
    <row r="146" spans="11:16" ht="14.25">
      <c r="K146" s="50"/>
      <c r="L146" s="50"/>
      <c r="M146" s="50"/>
      <c r="N146" s="50"/>
      <c r="O146" s="50"/>
      <c r="P146" s="50"/>
    </row>
    <row r="147" spans="17:18" ht="12.75">
      <c r="Q147" s="391" t="str">
        <f>NDPL!Q1</f>
        <v>JUNE-2019</v>
      </c>
      <c r="R147" s="246"/>
    </row>
    <row r="148" ht="13.5" thickBot="1"/>
    <row r="149" spans="1:17" ht="44.25" customHeight="1">
      <c r="A149" s="322"/>
      <c r="B149" s="320" t="s">
        <v>142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7"/>
    </row>
    <row r="150" spans="1:17" ht="19.5" customHeight="1">
      <c r="A150" s="226"/>
      <c r="B150" s="272" t="s">
        <v>143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8"/>
    </row>
    <row r="151" spans="1:17" ht="19.5" customHeight="1">
      <c r="A151" s="226"/>
      <c r="B151" s="268" t="s">
        <v>235</v>
      </c>
      <c r="C151" s="17"/>
      <c r="D151" s="17"/>
      <c r="E151" s="17"/>
      <c r="F151" s="17"/>
      <c r="G151" s="17"/>
      <c r="H151" s="17"/>
      <c r="I151" s="17"/>
      <c r="J151" s="17"/>
      <c r="K151" s="195">
        <f>K61</f>
        <v>0.14054330000000004</v>
      </c>
      <c r="L151" s="195"/>
      <c r="M151" s="195"/>
      <c r="N151" s="195"/>
      <c r="O151" s="195"/>
      <c r="P151" s="195">
        <f>P61</f>
        <v>0.4744052999999998</v>
      </c>
      <c r="Q151" s="48"/>
    </row>
    <row r="152" spans="1:17" ht="19.5" customHeight="1">
      <c r="A152" s="226"/>
      <c r="B152" s="268" t="s">
        <v>236</v>
      </c>
      <c r="C152" s="17"/>
      <c r="D152" s="17"/>
      <c r="E152" s="17"/>
      <c r="F152" s="17"/>
      <c r="G152" s="17"/>
      <c r="H152" s="17"/>
      <c r="I152" s="17"/>
      <c r="J152" s="17"/>
      <c r="K152" s="405">
        <f>K144</f>
        <v>-0.29526668666666667</v>
      </c>
      <c r="L152" s="195"/>
      <c r="M152" s="195"/>
      <c r="N152" s="195"/>
      <c r="O152" s="195"/>
      <c r="P152" s="195">
        <f>P144</f>
        <v>0.9165665766666661</v>
      </c>
      <c r="Q152" s="48"/>
    </row>
    <row r="153" spans="1:17" ht="19.5" customHeight="1">
      <c r="A153" s="226"/>
      <c r="B153" s="268" t="s">
        <v>144</v>
      </c>
      <c r="C153" s="17"/>
      <c r="D153" s="17"/>
      <c r="E153" s="17"/>
      <c r="F153" s="17"/>
      <c r="G153" s="17"/>
      <c r="H153" s="17"/>
      <c r="I153" s="17"/>
      <c r="J153" s="17"/>
      <c r="K153" s="405">
        <f>'ROHTAK ROAD'!K42</f>
        <v>-0.035675</v>
      </c>
      <c r="L153" s="195"/>
      <c r="M153" s="195"/>
      <c r="N153" s="195"/>
      <c r="O153" s="195"/>
      <c r="P153" s="405">
        <f>'ROHTAK ROAD'!P42</f>
        <v>-0.0072499999999999995</v>
      </c>
      <c r="Q153" s="48"/>
    </row>
    <row r="154" spans="1:17" ht="19.5" customHeight="1">
      <c r="A154" s="226"/>
      <c r="B154" s="268" t="s">
        <v>145</v>
      </c>
      <c r="C154" s="17"/>
      <c r="D154" s="17"/>
      <c r="E154" s="17"/>
      <c r="F154" s="17"/>
      <c r="G154" s="17"/>
      <c r="H154" s="17"/>
      <c r="I154" s="17"/>
      <c r="J154" s="17"/>
      <c r="K154" s="405">
        <f>SUM(K151:K153)</f>
        <v>-0.19039838666666664</v>
      </c>
      <c r="L154" s="195"/>
      <c r="M154" s="195"/>
      <c r="N154" s="195"/>
      <c r="O154" s="195"/>
      <c r="P154" s="405">
        <f>SUM(P151:P153)</f>
        <v>1.383721876666666</v>
      </c>
      <c r="Q154" s="48"/>
    </row>
    <row r="155" spans="1:17" ht="19.5" customHeight="1">
      <c r="A155" s="226"/>
      <c r="B155" s="272" t="s">
        <v>146</v>
      </c>
      <c r="C155" s="17"/>
      <c r="D155" s="17"/>
      <c r="E155" s="17"/>
      <c r="F155" s="17"/>
      <c r="G155" s="17"/>
      <c r="H155" s="17"/>
      <c r="I155" s="17"/>
      <c r="J155" s="17"/>
      <c r="K155" s="195"/>
      <c r="L155" s="195"/>
      <c r="M155" s="195"/>
      <c r="N155" s="195"/>
      <c r="O155" s="195"/>
      <c r="P155" s="195"/>
      <c r="Q155" s="48"/>
    </row>
    <row r="156" spans="1:17" ht="19.5" customHeight="1">
      <c r="A156" s="226"/>
      <c r="B156" s="268" t="s">
        <v>237</v>
      </c>
      <c r="C156" s="17"/>
      <c r="D156" s="17"/>
      <c r="E156" s="17"/>
      <c r="F156" s="17"/>
      <c r="G156" s="17"/>
      <c r="H156" s="17"/>
      <c r="I156" s="17"/>
      <c r="J156" s="17"/>
      <c r="K156" s="195">
        <f>K93</f>
        <v>-0.9759999999999998</v>
      </c>
      <c r="L156" s="195"/>
      <c r="M156" s="195"/>
      <c r="N156" s="195"/>
      <c r="O156" s="195"/>
      <c r="P156" s="195">
        <f>P93</f>
        <v>-0.05900000000000017</v>
      </c>
      <c r="Q156" s="48"/>
    </row>
    <row r="157" spans="1:17" ht="19.5" customHeight="1" thickBot="1">
      <c r="A157" s="227"/>
      <c r="B157" s="321" t="s">
        <v>147</v>
      </c>
      <c r="C157" s="49"/>
      <c r="D157" s="49"/>
      <c r="E157" s="49"/>
      <c r="F157" s="49"/>
      <c r="G157" s="49"/>
      <c r="H157" s="49"/>
      <c r="I157" s="49"/>
      <c r="J157" s="49"/>
      <c r="K157" s="406">
        <f>SUM(K154:K156)</f>
        <v>-1.1663983866666663</v>
      </c>
      <c r="L157" s="193"/>
      <c r="M157" s="193"/>
      <c r="N157" s="193"/>
      <c r="O157" s="193"/>
      <c r="P157" s="192">
        <f>SUM(P154:P156)</f>
        <v>1.3247218766666657</v>
      </c>
      <c r="Q157" s="194"/>
    </row>
    <row r="158" ht="12.75">
      <c r="A158" s="226"/>
    </row>
    <row r="159" ht="12.75">
      <c r="A159" s="226"/>
    </row>
    <row r="160" ht="12.75">
      <c r="A160" s="226"/>
    </row>
    <row r="161" ht="13.5" thickBot="1">
      <c r="A161" s="227"/>
    </row>
    <row r="162" spans="1:17" ht="12.75">
      <c r="A162" s="220"/>
      <c r="B162" s="221"/>
      <c r="C162" s="221"/>
      <c r="D162" s="221"/>
      <c r="E162" s="221"/>
      <c r="F162" s="221"/>
      <c r="G162" s="221"/>
      <c r="H162" s="46"/>
      <c r="I162" s="46"/>
      <c r="J162" s="46"/>
      <c r="K162" s="46"/>
      <c r="L162" s="46"/>
      <c r="M162" s="46"/>
      <c r="N162" s="46"/>
      <c r="O162" s="46"/>
      <c r="P162" s="46"/>
      <c r="Q162" s="47"/>
    </row>
    <row r="163" spans="1:17" ht="23.25">
      <c r="A163" s="228" t="s">
        <v>311</v>
      </c>
      <c r="B163" s="212"/>
      <c r="C163" s="212"/>
      <c r="D163" s="212"/>
      <c r="E163" s="212"/>
      <c r="F163" s="212"/>
      <c r="G163" s="212"/>
      <c r="H163" s="17"/>
      <c r="I163" s="17"/>
      <c r="J163" s="17"/>
      <c r="K163" s="17"/>
      <c r="L163" s="17"/>
      <c r="M163" s="17"/>
      <c r="N163" s="17"/>
      <c r="O163" s="17"/>
      <c r="P163" s="17"/>
      <c r="Q163" s="48"/>
    </row>
    <row r="164" spans="1:17" ht="12.75">
      <c r="A164" s="222"/>
      <c r="B164" s="212"/>
      <c r="C164" s="212"/>
      <c r="D164" s="212"/>
      <c r="E164" s="212"/>
      <c r="F164" s="212"/>
      <c r="G164" s="212"/>
      <c r="H164" s="17"/>
      <c r="I164" s="17"/>
      <c r="J164" s="17"/>
      <c r="K164" s="17"/>
      <c r="L164" s="17"/>
      <c r="M164" s="17"/>
      <c r="N164" s="17"/>
      <c r="O164" s="17"/>
      <c r="P164" s="17"/>
      <c r="Q164" s="48"/>
    </row>
    <row r="165" spans="1:17" ht="12.75">
      <c r="A165" s="223"/>
      <c r="B165" s="224"/>
      <c r="C165" s="224"/>
      <c r="D165" s="224"/>
      <c r="E165" s="224"/>
      <c r="F165" s="224"/>
      <c r="G165" s="224"/>
      <c r="H165" s="17"/>
      <c r="I165" s="17"/>
      <c r="J165" s="17"/>
      <c r="K165" s="238" t="s">
        <v>323</v>
      </c>
      <c r="L165" s="17"/>
      <c r="M165" s="17"/>
      <c r="N165" s="17"/>
      <c r="O165" s="17"/>
      <c r="P165" s="238" t="s">
        <v>324</v>
      </c>
      <c r="Q165" s="48"/>
    </row>
    <row r="166" spans="1:17" ht="12.75">
      <c r="A166" s="225"/>
      <c r="B166" s="127"/>
      <c r="C166" s="127"/>
      <c r="D166" s="127"/>
      <c r="E166" s="127"/>
      <c r="F166" s="127"/>
      <c r="G166" s="127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2.75">
      <c r="A167" s="225"/>
      <c r="B167" s="127"/>
      <c r="C167" s="127"/>
      <c r="D167" s="127"/>
      <c r="E167" s="127"/>
      <c r="F167" s="127"/>
      <c r="G167" s="127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8">
      <c r="A168" s="229" t="s">
        <v>314</v>
      </c>
      <c r="B168" s="213"/>
      <c r="C168" s="213"/>
      <c r="D168" s="214"/>
      <c r="E168" s="214"/>
      <c r="F168" s="215"/>
      <c r="G168" s="214"/>
      <c r="H168" s="17"/>
      <c r="I168" s="17"/>
      <c r="J168" s="17"/>
      <c r="K168" s="383">
        <f>K157</f>
        <v>-1.1663983866666663</v>
      </c>
      <c r="L168" s="214" t="s">
        <v>312</v>
      </c>
      <c r="M168" s="17"/>
      <c r="N168" s="17"/>
      <c r="O168" s="17"/>
      <c r="P168" s="383">
        <f>P157</f>
        <v>1.3247218766666657</v>
      </c>
      <c r="Q168" s="235" t="s">
        <v>312</v>
      </c>
    </row>
    <row r="169" spans="1:17" ht="18">
      <c r="A169" s="230"/>
      <c r="B169" s="216"/>
      <c r="C169" s="216"/>
      <c r="D169" s="212"/>
      <c r="E169" s="212"/>
      <c r="F169" s="217"/>
      <c r="G169" s="212"/>
      <c r="H169" s="17"/>
      <c r="I169" s="17"/>
      <c r="J169" s="17"/>
      <c r="K169" s="384"/>
      <c r="L169" s="212"/>
      <c r="M169" s="17"/>
      <c r="N169" s="17"/>
      <c r="O169" s="17"/>
      <c r="P169" s="384"/>
      <c r="Q169" s="236"/>
    </row>
    <row r="170" spans="1:17" ht="18">
      <c r="A170" s="231" t="s">
        <v>313</v>
      </c>
      <c r="B170" s="218"/>
      <c r="C170" s="44"/>
      <c r="D170" s="212"/>
      <c r="E170" s="212"/>
      <c r="F170" s="219"/>
      <c r="G170" s="214"/>
      <c r="H170" s="17"/>
      <c r="I170" s="17"/>
      <c r="J170" s="17"/>
      <c r="K170" s="384">
        <f>'STEPPED UP GENCO'!K41</f>
        <v>-0.914379844</v>
      </c>
      <c r="L170" s="214" t="s">
        <v>312</v>
      </c>
      <c r="M170" s="17"/>
      <c r="N170" s="17"/>
      <c r="O170" s="17"/>
      <c r="P170" s="384">
        <f>'STEPPED UP GENCO'!P41</f>
        <v>0.26645960565</v>
      </c>
      <c r="Q170" s="235" t="s">
        <v>312</v>
      </c>
    </row>
    <row r="171" spans="1:17" ht="12.75">
      <c r="A171" s="22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8"/>
    </row>
    <row r="172" spans="1:17" ht="12.75">
      <c r="A172" s="22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8"/>
    </row>
    <row r="173" spans="1:17" ht="12.75">
      <c r="A173" s="22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8"/>
    </row>
    <row r="174" spans="1:17" ht="20.25">
      <c r="A174" s="226"/>
      <c r="B174" s="17"/>
      <c r="C174" s="17"/>
      <c r="D174" s="17"/>
      <c r="E174" s="17"/>
      <c r="F174" s="17"/>
      <c r="G174" s="17"/>
      <c r="H174" s="213"/>
      <c r="I174" s="213"/>
      <c r="J174" s="232" t="s">
        <v>315</v>
      </c>
      <c r="K174" s="340">
        <f>SUM(K168:K173)</f>
        <v>-2.0807782306666662</v>
      </c>
      <c r="L174" s="232" t="s">
        <v>312</v>
      </c>
      <c r="M174" s="127"/>
      <c r="N174" s="17"/>
      <c r="O174" s="17"/>
      <c r="P174" s="340">
        <f>SUM(P168:P173)</f>
        <v>1.5911814823166657</v>
      </c>
      <c r="Q174" s="360" t="s">
        <v>312</v>
      </c>
    </row>
    <row r="175" spans="1:17" ht="13.5" thickBot="1">
      <c r="A175" s="227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15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1" max="255" man="1"/>
    <brk id="95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0"/>
  <sheetViews>
    <sheetView tabSelected="1" view="pageBreakPreview" zoomScale="85" zoomScaleNormal="70" zoomScaleSheetLayoutView="85" workbookViewId="0" topLeftCell="A175">
      <selection activeCell="F25" sqref="F25"/>
    </sheetView>
  </sheetViews>
  <sheetFormatPr defaultColWidth="9.140625" defaultRowHeight="12.75"/>
  <cols>
    <col min="1" max="1" width="7.421875" style="442" customWidth="1"/>
    <col min="2" max="2" width="29.57421875" style="442" customWidth="1"/>
    <col min="3" max="3" width="13.28125" style="442" customWidth="1"/>
    <col min="4" max="4" width="9.00390625" style="442" customWidth="1"/>
    <col min="5" max="5" width="16.57421875" style="442" customWidth="1"/>
    <col min="6" max="6" width="10.8515625" style="442" customWidth="1"/>
    <col min="7" max="7" width="14.00390625" style="442" customWidth="1"/>
    <col min="8" max="8" width="13.421875" style="442" customWidth="1"/>
    <col min="9" max="9" width="11.8515625" style="442" customWidth="1"/>
    <col min="10" max="10" width="16.28125" style="442" customWidth="1"/>
    <col min="11" max="11" width="18.7109375" style="442" customWidth="1"/>
    <col min="12" max="12" width="13.421875" style="442" customWidth="1"/>
    <col min="13" max="13" width="16.28125" style="442" customWidth="1"/>
    <col min="14" max="14" width="12.140625" style="442" customWidth="1"/>
    <col min="15" max="15" width="15.28125" style="442" customWidth="1"/>
    <col min="16" max="16" width="15.140625" style="442" customWidth="1"/>
    <col min="17" max="17" width="29.421875" style="442" customWidth="1"/>
    <col min="18" max="19" width="9.140625" style="442" hidden="1" customWidth="1"/>
    <col min="20" max="16384" width="9.140625" style="442" customWidth="1"/>
  </cols>
  <sheetData>
    <row r="1" spans="1:17" ht="14.25" customHeight="1">
      <c r="A1" s="1" t="s">
        <v>223</v>
      </c>
      <c r="P1" s="578" t="str">
        <f>NDPL!$Q$1</f>
        <v>JUNE-2019</v>
      </c>
      <c r="Q1" s="578"/>
    </row>
    <row r="2" ht="14.25" customHeight="1">
      <c r="A2" s="15" t="s">
        <v>224</v>
      </c>
    </row>
    <row r="3" ht="14.25" customHeight="1">
      <c r="A3" s="385" t="s">
        <v>148</v>
      </c>
    </row>
    <row r="4" spans="1:16" ht="14.25" customHeight="1" thickBot="1">
      <c r="A4" s="386" t="s">
        <v>184</v>
      </c>
      <c r="G4" s="479"/>
      <c r="H4" s="479"/>
      <c r="I4" s="45" t="s">
        <v>379</v>
      </c>
      <c r="J4" s="479"/>
      <c r="K4" s="479"/>
      <c r="L4" s="479"/>
      <c r="M4" s="479"/>
      <c r="N4" s="45" t="s">
        <v>380</v>
      </c>
      <c r="O4" s="479"/>
      <c r="P4" s="479"/>
    </row>
    <row r="5" spans="1:17" ht="14.25" customHeight="1" thickBot="1" thickTop="1">
      <c r="A5" s="500" t="s">
        <v>8</v>
      </c>
      <c r="B5" s="501" t="s">
        <v>9</v>
      </c>
      <c r="C5" s="502" t="s">
        <v>1</v>
      </c>
      <c r="D5" s="502" t="s">
        <v>2</v>
      </c>
      <c r="E5" s="502" t="s">
        <v>3</v>
      </c>
      <c r="F5" s="502" t="s">
        <v>10</v>
      </c>
      <c r="G5" s="500" t="str">
        <f>NDPL!G5</f>
        <v>FINAL READING 30/06/2019</v>
      </c>
      <c r="H5" s="502" t="str">
        <f>NDPL!H5</f>
        <v>INTIAL READING 01/06/2019</v>
      </c>
      <c r="I5" s="502" t="s">
        <v>4</v>
      </c>
      <c r="J5" s="502" t="s">
        <v>5</v>
      </c>
      <c r="K5" s="502" t="s">
        <v>6</v>
      </c>
      <c r="L5" s="500" t="str">
        <f>NDPL!G5</f>
        <v>FINAL READING 30/06/2019</v>
      </c>
      <c r="M5" s="502" t="str">
        <f>NDPL!H5</f>
        <v>INTIAL READING 01/06/2019</v>
      </c>
      <c r="N5" s="502" t="s">
        <v>4</v>
      </c>
      <c r="O5" s="502" t="s">
        <v>5</v>
      </c>
      <c r="P5" s="502" t="s">
        <v>6</v>
      </c>
      <c r="Q5" s="525" t="s">
        <v>293</v>
      </c>
    </row>
    <row r="6" ht="14.25" customHeight="1" thickBot="1" thickTop="1"/>
    <row r="7" spans="1:17" ht="14.25" customHeight="1" thickTop="1">
      <c r="A7" s="269"/>
      <c r="B7" s="270" t="s">
        <v>149</v>
      </c>
      <c r="C7" s="271"/>
      <c r="D7" s="35"/>
      <c r="E7" s="35"/>
      <c r="F7" s="35"/>
      <c r="G7" s="28"/>
      <c r="H7" s="454"/>
      <c r="I7" s="454"/>
      <c r="J7" s="454"/>
      <c r="K7" s="454"/>
      <c r="L7" s="455"/>
      <c r="M7" s="454"/>
      <c r="N7" s="454"/>
      <c r="O7" s="454"/>
      <c r="P7" s="454"/>
      <c r="Q7" s="532"/>
    </row>
    <row r="8" spans="1:17" ht="14.25" customHeight="1">
      <c r="A8" s="258">
        <v>1</v>
      </c>
      <c r="B8" s="300" t="s">
        <v>150</v>
      </c>
      <c r="C8" s="301">
        <v>4865170</v>
      </c>
      <c r="D8" s="121" t="s">
        <v>12</v>
      </c>
      <c r="E8" s="93" t="s">
        <v>330</v>
      </c>
      <c r="F8" s="308">
        <v>5000</v>
      </c>
      <c r="G8" s="329">
        <v>999313</v>
      </c>
      <c r="H8" s="330">
        <v>999313</v>
      </c>
      <c r="I8" s="310">
        <f aca="true" t="shared" si="0" ref="I8:I16">G8-H8</f>
        <v>0</v>
      </c>
      <c r="J8" s="310">
        <f aca="true" t="shared" si="1" ref="J8:J16">$F8*I8</f>
        <v>0</v>
      </c>
      <c r="K8" s="310">
        <f aca="true" t="shared" si="2" ref="K8:K16">J8/1000000</f>
        <v>0</v>
      </c>
      <c r="L8" s="329">
        <v>998887</v>
      </c>
      <c r="M8" s="330">
        <v>998889</v>
      </c>
      <c r="N8" s="310">
        <f aca="true" t="shared" si="3" ref="N8:N16">L8-M8</f>
        <v>-2</v>
      </c>
      <c r="O8" s="310">
        <f aca="true" t="shared" si="4" ref="O8:O16">$F8*N8</f>
        <v>-10000</v>
      </c>
      <c r="P8" s="310">
        <f aca="true" t="shared" si="5" ref="P8:P16">O8/1000000</f>
        <v>-0.01</v>
      </c>
      <c r="Q8" s="458"/>
    </row>
    <row r="9" spans="1:17" ht="14.25" customHeight="1">
      <c r="A9" s="258">
        <v>2</v>
      </c>
      <c r="B9" s="300" t="s">
        <v>151</v>
      </c>
      <c r="C9" s="301">
        <v>4865095</v>
      </c>
      <c r="D9" s="121" t="s">
        <v>12</v>
      </c>
      <c r="E9" s="93" t="s">
        <v>330</v>
      </c>
      <c r="F9" s="308">
        <v>1333.33</v>
      </c>
      <c r="G9" s="329">
        <v>981096</v>
      </c>
      <c r="H9" s="330">
        <v>981098</v>
      </c>
      <c r="I9" s="310">
        <f t="shared" si="0"/>
        <v>-2</v>
      </c>
      <c r="J9" s="310">
        <f t="shared" si="1"/>
        <v>-2666.66</v>
      </c>
      <c r="K9" s="310">
        <f t="shared" si="2"/>
        <v>-0.00266666</v>
      </c>
      <c r="L9" s="329">
        <v>670290</v>
      </c>
      <c r="M9" s="330">
        <v>670298</v>
      </c>
      <c r="N9" s="310">
        <f t="shared" si="3"/>
        <v>-8</v>
      </c>
      <c r="O9" s="310">
        <f t="shared" si="4"/>
        <v>-10666.64</v>
      </c>
      <c r="P9" s="456">
        <f t="shared" si="5"/>
        <v>-0.01066664</v>
      </c>
      <c r="Q9" s="464"/>
    </row>
    <row r="10" spans="1:17" ht="14.25" customHeight="1">
      <c r="A10" s="258">
        <v>3</v>
      </c>
      <c r="B10" s="300" t="s">
        <v>152</v>
      </c>
      <c r="C10" s="301">
        <v>4864812</v>
      </c>
      <c r="D10" s="121" t="s">
        <v>12</v>
      </c>
      <c r="E10" s="93" t="s">
        <v>330</v>
      </c>
      <c r="F10" s="308">
        <v>200</v>
      </c>
      <c r="G10" s="329">
        <v>996967</v>
      </c>
      <c r="H10" s="330">
        <v>996957</v>
      </c>
      <c r="I10" s="310">
        <f>G10-H10</f>
        <v>10</v>
      </c>
      <c r="J10" s="310">
        <f>$F10*I10</f>
        <v>2000</v>
      </c>
      <c r="K10" s="310">
        <f>J10/1000000</f>
        <v>0.002</v>
      </c>
      <c r="L10" s="329">
        <v>2492</v>
      </c>
      <c r="M10" s="330">
        <v>2580</v>
      </c>
      <c r="N10" s="310">
        <f>L10-M10</f>
        <v>-88</v>
      </c>
      <c r="O10" s="310">
        <f>$F10*N10</f>
        <v>-17600</v>
      </c>
      <c r="P10" s="310">
        <f>O10/1000000</f>
        <v>-0.0176</v>
      </c>
      <c r="Q10" s="459"/>
    </row>
    <row r="11" spans="1:17" ht="14.25" customHeight="1">
      <c r="A11" s="258">
        <v>4</v>
      </c>
      <c r="B11" s="300" t="s">
        <v>153</v>
      </c>
      <c r="C11" s="301">
        <v>4865127</v>
      </c>
      <c r="D11" s="121" t="s">
        <v>12</v>
      </c>
      <c r="E11" s="93" t="s">
        <v>330</v>
      </c>
      <c r="F11" s="308">
        <v>1333.33</v>
      </c>
      <c r="G11" s="329">
        <v>999955</v>
      </c>
      <c r="H11" s="330">
        <v>999952</v>
      </c>
      <c r="I11" s="310">
        <f t="shared" si="0"/>
        <v>3</v>
      </c>
      <c r="J11" s="310">
        <f t="shared" si="1"/>
        <v>3999.99</v>
      </c>
      <c r="K11" s="310">
        <f t="shared" si="2"/>
        <v>0.00399999</v>
      </c>
      <c r="L11" s="329">
        <v>999656</v>
      </c>
      <c r="M11" s="330">
        <v>999645</v>
      </c>
      <c r="N11" s="310">
        <f t="shared" si="3"/>
        <v>11</v>
      </c>
      <c r="O11" s="310">
        <f t="shared" si="4"/>
        <v>14666.63</v>
      </c>
      <c r="P11" s="310">
        <f t="shared" si="5"/>
        <v>0.01466663</v>
      </c>
      <c r="Q11" s="685"/>
    </row>
    <row r="12" spans="1:17" ht="14.25" customHeight="1">
      <c r="A12" s="258">
        <v>5</v>
      </c>
      <c r="B12" s="300" t="s">
        <v>154</v>
      </c>
      <c r="C12" s="301">
        <v>4865177</v>
      </c>
      <c r="D12" s="121" t="s">
        <v>12</v>
      </c>
      <c r="E12" s="93" t="s">
        <v>330</v>
      </c>
      <c r="F12" s="308">
        <v>1500</v>
      </c>
      <c r="G12" s="329">
        <v>174</v>
      </c>
      <c r="H12" s="330">
        <v>228</v>
      </c>
      <c r="I12" s="310">
        <f t="shared" si="0"/>
        <v>-54</v>
      </c>
      <c r="J12" s="310">
        <f t="shared" si="1"/>
        <v>-81000</v>
      </c>
      <c r="K12" s="310">
        <f t="shared" si="2"/>
        <v>-0.081</v>
      </c>
      <c r="L12" s="329">
        <v>3</v>
      </c>
      <c r="M12" s="330">
        <v>0</v>
      </c>
      <c r="N12" s="310">
        <f t="shared" si="3"/>
        <v>3</v>
      </c>
      <c r="O12" s="310">
        <f t="shared" si="4"/>
        <v>4500</v>
      </c>
      <c r="P12" s="310">
        <f t="shared" si="5"/>
        <v>0.0045</v>
      </c>
      <c r="Q12" s="781"/>
    </row>
    <row r="13" spans="1:17" ht="14.25" customHeight="1">
      <c r="A13" s="258">
        <v>6</v>
      </c>
      <c r="B13" s="300" t="s">
        <v>155</v>
      </c>
      <c r="C13" s="301">
        <v>4865111</v>
      </c>
      <c r="D13" s="121" t="s">
        <v>12</v>
      </c>
      <c r="E13" s="93" t="s">
        <v>330</v>
      </c>
      <c r="F13" s="308">
        <v>100</v>
      </c>
      <c r="G13" s="329">
        <v>18824</v>
      </c>
      <c r="H13" s="330">
        <v>18825</v>
      </c>
      <c r="I13" s="310">
        <f>G13-H13</f>
        <v>-1</v>
      </c>
      <c r="J13" s="310">
        <f t="shared" si="1"/>
        <v>-100</v>
      </c>
      <c r="K13" s="310">
        <f t="shared" si="2"/>
        <v>-0.0001</v>
      </c>
      <c r="L13" s="329">
        <v>22650</v>
      </c>
      <c r="M13" s="330">
        <v>22645</v>
      </c>
      <c r="N13" s="310">
        <f>L13-M13</f>
        <v>5</v>
      </c>
      <c r="O13" s="310">
        <f t="shared" si="4"/>
        <v>500</v>
      </c>
      <c r="P13" s="310">
        <f t="shared" si="5"/>
        <v>0.0005</v>
      </c>
      <c r="Q13" s="459"/>
    </row>
    <row r="14" spans="1:17" ht="14.25" customHeight="1">
      <c r="A14" s="258">
        <v>7</v>
      </c>
      <c r="B14" s="300" t="s">
        <v>156</v>
      </c>
      <c r="C14" s="301">
        <v>4865140</v>
      </c>
      <c r="D14" s="121" t="s">
        <v>12</v>
      </c>
      <c r="E14" s="93" t="s">
        <v>330</v>
      </c>
      <c r="F14" s="308">
        <v>75</v>
      </c>
      <c r="G14" s="329">
        <v>671210</v>
      </c>
      <c r="H14" s="330">
        <v>671866</v>
      </c>
      <c r="I14" s="310">
        <f t="shared" si="0"/>
        <v>-656</v>
      </c>
      <c r="J14" s="310">
        <f t="shared" si="1"/>
        <v>-49200</v>
      </c>
      <c r="K14" s="310">
        <f t="shared" si="2"/>
        <v>-0.0492</v>
      </c>
      <c r="L14" s="329">
        <v>980631</v>
      </c>
      <c r="M14" s="330">
        <v>980679</v>
      </c>
      <c r="N14" s="310">
        <f t="shared" si="3"/>
        <v>-48</v>
      </c>
      <c r="O14" s="310">
        <f t="shared" si="4"/>
        <v>-3600</v>
      </c>
      <c r="P14" s="310">
        <f t="shared" si="5"/>
        <v>-0.0036</v>
      </c>
      <c r="Q14" s="458"/>
    </row>
    <row r="15" spans="1:17" ht="14.25" customHeight="1">
      <c r="A15" s="258">
        <v>8</v>
      </c>
      <c r="B15" s="729" t="s">
        <v>157</v>
      </c>
      <c r="C15" s="301">
        <v>4865134</v>
      </c>
      <c r="D15" s="121" t="s">
        <v>12</v>
      </c>
      <c r="E15" s="93" t="s">
        <v>330</v>
      </c>
      <c r="F15" s="308">
        <v>75</v>
      </c>
      <c r="G15" s="329">
        <v>992504</v>
      </c>
      <c r="H15" s="330">
        <v>992507</v>
      </c>
      <c r="I15" s="310">
        <f t="shared" si="0"/>
        <v>-3</v>
      </c>
      <c r="J15" s="310">
        <f t="shared" si="1"/>
        <v>-225</v>
      </c>
      <c r="K15" s="310">
        <f t="shared" si="2"/>
        <v>-0.000225</v>
      </c>
      <c r="L15" s="329">
        <v>18357</v>
      </c>
      <c r="M15" s="330">
        <v>18270</v>
      </c>
      <c r="N15" s="310">
        <f t="shared" si="3"/>
        <v>87</v>
      </c>
      <c r="O15" s="310">
        <f t="shared" si="4"/>
        <v>6525</v>
      </c>
      <c r="P15" s="310">
        <f t="shared" si="5"/>
        <v>0.006525</v>
      </c>
      <c r="Q15" s="459"/>
    </row>
    <row r="16" spans="1:17" ht="14.25" customHeight="1">
      <c r="A16" s="258">
        <v>9</v>
      </c>
      <c r="B16" s="300" t="s">
        <v>158</v>
      </c>
      <c r="C16" s="301">
        <v>4865181</v>
      </c>
      <c r="D16" s="121" t="s">
        <v>12</v>
      </c>
      <c r="E16" s="93" t="s">
        <v>330</v>
      </c>
      <c r="F16" s="308">
        <v>900</v>
      </c>
      <c r="G16" s="329">
        <v>996226</v>
      </c>
      <c r="H16" s="330">
        <v>996226</v>
      </c>
      <c r="I16" s="310">
        <f t="shared" si="0"/>
        <v>0</v>
      </c>
      <c r="J16" s="310">
        <f t="shared" si="1"/>
        <v>0</v>
      </c>
      <c r="K16" s="310">
        <f t="shared" si="2"/>
        <v>0</v>
      </c>
      <c r="L16" s="329">
        <v>995134</v>
      </c>
      <c r="M16" s="330">
        <v>995106</v>
      </c>
      <c r="N16" s="310">
        <f t="shared" si="3"/>
        <v>28</v>
      </c>
      <c r="O16" s="310">
        <f t="shared" si="4"/>
        <v>25200</v>
      </c>
      <c r="P16" s="310">
        <f t="shared" si="5"/>
        <v>0.0252</v>
      </c>
      <c r="Q16" s="464"/>
    </row>
    <row r="17" spans="1:17" ht="14.25" customHeight="1">
      <c r="A17" s="258">
        <v>10</v>
      </c>
      <c r="B17" s="300" t="s">
        <v>459</v>
      </c>
      <c r="C17" s="301">
        <v>4865130</v>
      </c>
      <c r="D17" s="121" t="s">
        <v>12</v>
      </c>
      <c r="E17" s="93" t="s">
        <v>330</v>
      </c>
      <c r="F17" s="308">
        <v>100</v>
      </c>
      <c r="G17" s="329">
        <v>1820</v>
      </c>
      <c r="H17" s="330">
        <v>1902</v>
      </c>
      <c r="I17" s="310">
        <f>G17-H17</f>
        <v>-82</v>
      </c>
      <c r="J17" s="310">
        <f>$F17*I17</f>
        <v>-8200</v>
      </c>
      <c r="K17" s="310">
        <f>J17/1000000</f>
        <v>-0.0082</v>
      </c>
      <c r="L17" s="329">
        <v>265613</v>
      </c>
      <c r="M17" s="330">
        <v>265619</v>
      </c>
      <c r="N17" s="310">
        <f>L17-M17</f>
        <v>-6</v>
      </c>
      <c r="O17" s="310">
        <f>$F17*N17</f>
        <v>-600</v>
      </c>
      <c r="P17" s="310">
        <f>O17/1000000</f>
        <v>-0.0006</v>
      </c>
      <c r="Q17" s="464"/>
    </row>
    <row r="18" spans="1:17" ht="14.25" customHeight="1">
      <c r="A18" s="258"/>
      <c r="B18" s="302" t="s">
        <v>159</v>
      </c>
      <c r="C18" s="301"/>
      <c r="D18" s="121"/>
      <c r="E18" s="121"/>
      <c r="F18" s="308"/>
      <c r="G18" s="409"/>
      <c r="H18" s="412"/>
      <c r="I18" s="310"/>
      <c r="J18" s="310"/>
      <c r="K18" s="579"/>
      <c r="L18" s="312"/>
      <c r="M18" s="310"/>
      <c r="N18" s="310"/>
      <c r="O18" s="310"/>
      <c r="P18" s="579"/>
      <c r="Q18" s="459"/>
    </row>
    <row r="19" spans="1:17" ht="14.25" customHeight="1">
      <c r="A19" s="258">
        <v>11</v>
      </c>
      <c r="B19" s="300" t="s">
        <v>15</v>
      </c>
      <c r="C19" s="301">
        <v>5128454</v>
      </c>
      <c r="D19" s="121" t="s">
        <v>12</v>
      </c>
      <c r="E19" s="93" t="s">
        <v>330</v>
      </c>
      <c r="F19" s="308">
        <v>-500</v>
      </c>
      <c r="G19" s="329">
        <v>16168</v>
      </c>
      <c r="H19" s="330">
        <v>16168</v>
      </c>
      <c r="I19" s="310">
        <f>G19-H19</f>
        <v>0</v>
      </c>
      <c r="J19" s="310">
        <f>$F19*I19</f>
        <v>0</v>
      </c>
      <c r="K19" s="310">
        <f>J19/1000000</f>
        <v>0</v>
      </c>
      <c r="L19" s="329">
        <v>988296</v>
      </c>
      <c r="M19" s="330">
        <v>988296</v>
      </c>
      <c r="N19" s="310">
        <f aca="true" t="shared" si="6" ref="N19:N24">L19-M19</f>
        <v>0</v>
      </c>
      <c r="O19" s="310">
        <f aca="true" t="shared" si="7" ref="O19:O24">$F19*N19</f>
        <v>0</v>
      </c>
      <c r="P19" s="310">
        <f aca="true" t="shared" si="8" ref="P19:P24">O19/1000000</f>
        <v>0</v>
      </c>
      <c r="Q19" s="459"/>
    </row>
    <row r="20" spans="1:17" ht="14.25" customHeight="1">
      <c r="A20" s="258">
        <v>12</v>
      </c>
      <c r="B20" s="274" t="s">
        <v>16</v>
      </c>
      <c r="C20" s="301">
        <v>4865025</v>
      </c>
      <c r="D20" s="81" t="s">
        <v>12</v>
      </c>
      <c r="E20" s="93" t="s">
        <v>330</v>
      </c>
      <c r="F20" s="308">
        <v>-1000</v>
      </c>
      <c r="G20" s="329">
        <v>8126</v>
      </c>
      <c r="H20" s="330">
        <v>8056</v>
      </c>
      <c r="I20" s="310">
        <f>G20-H20</f>
        <v>70</v>
      </c>
      <c r="J20" s="310">
        <f>$F20*I20</f>
        <v>-70000</v>
      </c>
      <c r="K20" s="310">
        <f>J20/1000000</f>
        <v>-0.07</v>
      </c>
      <c r="L20" s="329">
        <v>996942</v>
      </c>
      <c r="M20" s="330">
        <v>997062</v>
      </c>
      <c r="N20" s="310">
        <f t="shared" si="6"/>
        <v>-120</v>
      </c>
      <c r="O20" s="310">
        <f t="shared" si="7"/>
        <v>120000</v>
      </c>
      <c r="P20" s="310">
        <f t="shared" si="8"/>
        <v>0.12</v>
      </c>
      <c r="Q20" s="459"/>
    </row>
    <row r="21" spans="1:17" ht="14.25" customHeight="1">
      <c r="A21" s="258">
        <v>13</v>
      </c>
      <c r="B21" s="300" t="s">
        <v>17</v>
      </c>
      <c r="C21" s="301">
        <v>5128433</v>
      </c>
      <c r="D21" s="121" t="s">
        <v>12</v>
      </c>
      <c r="E21" s="93" t="s">
        <v>330</v>
      </c>
      <c r="F21" s="308">
        <v>-2000</v>
      </c>
      <c r="G21" s="329">
        <v>1000112</v>
      </c>
      <c r="H21" s="330">
        <v>999948</v>
      </c>
      <c r="I21" s="310">
        <f>G21-H21</f>
        <v>164</v>
      </c>
      <c r="J21" s="310">
        <f>$F21*I21</f>
        <v>-328000</v>
      </c>
      <c r="K21" s="310">
        <f>J21/1000000</f>
        <v>-0.328</v>
      </c>
      <c r="L21" s="329">
        <v>998014</v>
      </c>
      <c r="M21" s="330">
        <v>998350</v>
      </c>
      <c r="N21" s="310">
        <f t="shared" si="6"/>
        <v>-336</v>
      </c>
      <c r="O21" s="310">
        <f t="shared" si="7"/>
        <v>672000</v>
      </c>
      <c r="P21" s="310">
        <f t="shared" si="8"/>
        <v>0.672</v>
      </c>
      <c r="Q21" s="459"/>
    </row>
    <row r="22" spans="1:17" ht="14.25" customHeight="1">
      <c r="A22" s="258">
        <v>14</v>
      </c>
      <c r="B22" s="300" t="s">
        <v>160</v>
      </c>
      <c r="C22" s="301">
        <v>4902499</v>
      </c>
      <c r="D22" s="121" t="s">
        <v>12</v>
      </c>
      <c r="E22" s="93" t="s">
        <v>330</v>
      </c>
      <c r="F22" s="308">
        <v>-1000</v>
      </c>
      <c r="G22" s="329">
        <v>13734</v>
      </c>
      <c r="H22" s="330">
        <v>13703</v>
      </c>
      <c r="I22" s="310">
        <f>G22-H22</f>
        <v>31</v>
      </c>
      <c r="J22" s="310">
        <f>$F22*I22</f>
        <v>-31000</v>
      </c>
      <c r="K22" s="310">
        <f>J22/1000000</f>
        <v>-0.031</v>
      </c>
      <c r="L22" s="329">
        <v>997466</v>
      </c>
      <c r="M22" s="330">
        <v>997733</v>
      </c>
      <c r="N22" s="310">
        <f t="shared" si="6"/>
        <v>-267</v>
      </c>
      <c r="O22" s="310">
        <f t="shared" si="7"/>
        <v>267000</v>
      </c>
      <c r="P22" s="310">
        <f t="shared" si="8"/>
        <v>0.267</v>
      </c>
      <c r="Q22" s="459"/>
    </row>
    <row r="23" spans="1:17" ht="14.25" customHeight="1">
      <c r="A23" s="258">
        <v>15</v>
      </c>
      <c r="B23" s="300" t="s">
        <v>418</v>
      </c>
      <c r="C23" s="301">
        <v>5295169</v>
      </c>
      <c r="D23" s="121" t="s">
        <v>12</v>
      </c>
      <c r="E23" s="93" t="s">
        <v>330</v>
      </c>
      <c r="F23" s="308">
        <v>-1000</v>
      </c>
      <c r="G23" s="329">
        <v>975388</v>
      </c>
      <c r="H23" s="330">
        <v>975259</v>
      </c>
      <c r="I23" s="330">
        <f>G23-H23</f>
        <v>129</v>
      </c>
      <c r="J23" s="330">
        <f>$F23*I23</f>
        <v>-129000</v>
      </c>
      <c r="K23" s="330">
        <f>J23/1000000</f>
        <v>-0.129</v>
      </c>
      <c r="L23" s="329">
        <v>993636</v>
      </c>
      <c r="M23" s="330">
        <v>994122</v>
      </c>
      <c r="N23" s="330">
        <f t="shared" si="6"/>
        <v>-486</v>
      </c>
      <c r="O23" s="330">
        <f t="shared" si="7"/>
        <v>486000</v>
      </c>
      <c r="P23" s="330">
        <f t="shared" si="8"/>
        <v>0.486</v>
      </c>
      <c r="Q23" s="459"/>
    </row>
    <row r="24" spans="1:17" ht="14.25" customHeight="1">
      <c r="A24" s="273"/>
      <c r="B24" s="300"/>
      <c r="C24" s="301"/>
      <c r="D24" s="121"/>
      <c r="E24" s="93"/>
      <c r="F24" s="308">
        <v>-1000</v>
      </c>
      <c r="G24" s="329"/>
      <c r="H24" s="330"/>
      <c r="I24" s="330"/>
      <c r="J24" s="330"/>
      <c r="K24" s="330"/>
      <c r="L24" s="329">
        <v>993617</v>
      </c>
      <c r="M24" s="330">
        <v>993803</v>
      </c>
      <c r="N24" s="330">
        <f t="shared" si="6"/>
        <v>-186</v>
      </c>
      <c r="O24" s="330">
        <f t="shared" si="7"/>
        <v>186000</v>
      </c>
      <c r="P24" s="330">
        <f t="shared" si="8"/>
        <v>0.186</v>
      </c>
      <c r="Q24" s="459"/>
    </row>
    <row r="25" spans="2:17" ht="14.25" customHeight="1">
      <c r="B25" s="302" t="s">
        <v>161</v>
      </c>
      <c r="C25" s="301"/>
      <c r="D25" s="121"/>
      <c r="E25" s="121"/>
      <c r="F25" s="308"/>
      <c r="G25" s="409"/>
      <c r="H25" s="412"/>
      <c r="I25" s="310"/>
      <c r="J25" s="310"/>
      <c r="K25" s="310"/>
      <c r="L25" s="312"/>
      <c r="M25" s="310"/>
      <c r="N25" s="310"/>
      <c r="O25" s="310"/>
      <c r="P25" s="310"/>
      <c r="Q25" s="459"/>
    </row>
    <row r="26" spans="1:17" ht="14.25" customHeight="1">
      <c r="A26" s="258">
        <v>16</v>
      </c>
      <c r="B26" s="300" t="s">
        <v>15</v>
      </c>
      <c r="C26" s="301">
        <v>5295164</v>
      </c>
      <c r="D26" s="121" t="s">
        <v>12</v>
      </c>
      <c r="E26" s="93" t="s">
        <v>330</v>
      </c>
      <c r="F26" s="308">
        <v>-1000</v>
      </c>
      <c r="G26" s="329">
        <v>51393</v>
      </c>
      <c r="H26" s="330">
        <v>51392</v>
      </c>
      <c r="I26" s="310">
        <f>G26-H26</f>
        <v>1</v>
      </c>
      <c r="J26" s="310">
        <f>$F26*I26</f>
        <v>-1000</v>
      </c>
      <c r="K26" s="310">
        <f>J26/1000000</f>
        <v>-0.001</v>
      </c>
      <c r="L26" s="329">
        <v>996935</v>
      </c>
      <c r="M26" s="330">
        <v>996681</v>
      </c>
      <c r="N26" s="310">
        <f>L26-M26</f>
        <v>254</v>
      </c>
      <c r="O26" s="310">
        <f>$F26*N26</f>
        <v>-254000</v>
      </c>
      <c r="P26" s="310">
        <f>O26/1000000</f>
        <v>-0.254</v>
      </c>
      <c r="Q26" s="474"/>
    </row>
    <row r="27" spans="1:17" ht="14.25" customHeight="1">
      <c r="A27" s="258">
        <v>17</v>
      </c>
      <c r="B27" s="300" t="s">
        <v>16</v>
      </c>
      <c r="C27" s="301">
        <v>5129959</v>
      </c>
      <c r="D27" s="121" t="s">
        <v>12</v>
      </c>
      <c r="E27" s="93" t="s">
        <v>330</v>
      </c>
      <c r="F27" s="308">
        <v>-500</v>
      </c>
      <c r="G27" s="329">
        <v>55686</v>
      </c>
      <c r="H27" s="330">
        <v>55686</v>
      </c>
      <c r="I27" s="330">
        <f>G27-H27</f>
        <v>0</v>
      </c>
      <c r="J27" s="330">
        <f>$F27*I27</f>
        <v>0</v>
      </c>
      <c r="K27" s="330">
        <f>J27/1000000</f>
        <v>0</v>
      </c>
      <c r="L27" s="329">
        <v>25488</v>
      </c>
      <c r="M27" s="330">
        <v>22550</v>
      </c>
      <c r="N27" s="330">
        <f>L27-M27</f>
        <v>2938</v>
      </c>
      <c r="O27" s="330">
        <f>$F27*N27</f>
        <v>-1469000</v>
      </c>
      <c r="P27" s="330">
        <f>O27/1000000</f>
        <v>-1.469</v>
      </c>
      <c r="Q27" s="474"/>
    </row>
    <row r="28" spans="1:17" ht="14.25" customHeight="1">
      <c r="A28" s="258">
        <v>18</v>
      </c>
      <c r="B28" s="300" t="s">
        <v>17</v>
      </c>
      <c r="C28" s="301">
        <v>4864988</v>
      </c>
      <c r="D28" s="121" t="s">
        <v>12</v>
      </c>
      <c r="E28" s="93" t="s">
        <v>330</v>
      </c>
      <c r="F28" s="308">
        <v>-2000</v>
      </c>
      <c r="G28" s="329">
        <v>9902</v>
      </c>
      <c r="H28" s="330">
        <v>9902</v>
      </c>
      <c r="I28" s="310">
        <f>G28-H28</f>
        <v>0</v>
      </c>
      <c r="J28" s="310">
        <f>$F28*I28</f>
        <v>0</v>
      </c>
      <c r="K28" s="310">
        <f>J28/1000000</f>
        <v>0</v>
      </c>
      <c r="L28" s="329">
        <v>997457</v>
      </c>
      <c r="M28" s="330">
        <v>997403</v>
      </c>
      <c r="N28" s="310">
        <f>L28-M28</f>
        <v>54</v>
      </c>
      <c r="O28" s="310">
        <f>$F28*N28</f>
        <v>-108000</v>
      </c>
      <c r="P28" s="310">
        <f>O28/1000000</f>
        <v>-0.108</v>
      </c>
      <c r="Q28" s="474"/>
    </row>
    <row r="29" spans="1:17" ht="17.25" customHeight="1">
      <c r="A29" s="258">
        <v>19</v>
      </c>
      <c r="B29" s="300" t="s">
        <v>160</v>
      </c>
      <c r="C29" s="301">
        <v>5295572</v>
      </c>
      <c r="D29" s="121" t="s">
        <v>12</v>
      </c>
      <c r="E29" s="93" t="s">
        <v>330</v>
      </c>
      <c r="F29" s="308">
        <v>-1000</v>
      </c>
      <c r="G29" s="329">
        <v>22549</v>
      </c>
      <c r="H29" s="330">
        <v>22549</v>
      </c>
      <c r="I29" s="330">
        <f>G29-H29</f>
        <v>0</v>
      </c>
      <c r="J29" s="330">
        <f>$F29*I29</f>
        <v>0</v>
      </c>
      <c r="K29" s="330">
        <f>J29/1000000</f>
        <v>0</v>
      </c>
      <c r="L29" s="329">
        <v>843064</v>
      </c>
      <c r="M29" s="330">
        <v>845690</v>
      </c>
      <c r="N29" s="330">
        <f>L29-M29</f>
        <v>-2626</v>
      </c>
      <c r="O29" s="330">
        <f>$F29*N29</f>
        <v>2626000</v>
      </c>
      <c r="P29" s="330">
        <f>O29/1000000</f>
        <v>2.626</v>
      </c>
      <c r="Q29" s="474"/>
    </row>
    <row r="30" spans="2:17" ht="17.25" customHeight="1">
      <c r="B30" s="302" t="s">
        <v>430</v>
      </c>
      <c r="C30" s="301"/>
      <c r="D30" s="121"/>
      <c r="E30" s="93"/>
      <c r="F30" s="308"/>
      <c r="G30" s="329"/>
      <c r="H30" s="330"/>
      <c r="I30" s="330"/>
      <c r="J30" s="330"/>
      <c r="K30" s="330"/>
      <c r="L30" s="329"/>
      <c r="M30" s="330"/>
      <c r="N30" s="330"/>
      <c r="O30" s="330"/>
      <c r="P30" s="330"/>
      <c r="Q30" s="474"/>
    </row>
    <row r="31" spans="1:17" ht="17.25" customHeight="1">
      <c r="A31" s="258">
        <v>20</v>
      </c>
      <c r="B31" s="300" t="s">
        <v>15</v>
      </c>
      <c r="C31" s="301">
        <v>5128451</v>
      </c>
      <c r="D31" s="121" t="s">
        <v>12</v>
      </c>
      <c r="E31" s="93" t="s">
        <v>330</v>
      </c>
      <c r="F31" s="308">
        <v>-1000</v>
      </c>
      <c r="G31" s="329">
        <v>0</v>
      </c>
      <c r="H31" s="330">
        <v>0</v>
      </c>
      <c r="I31" s="310">
        <f>G31-H31</f>
        <v>0</v>
      </c>
      <c r="J31" s="310">
        <f>$F31*I31</f>
        <v>0</v>
      </c>
      <c r="K31" s="310">
        <f>J31/1000000</f>
        <v>0</v>
      </c>
      <c r="L31" s="329">
        <v>999845</v>
      </c>
      <c r="M31" s="330">
        <v>999973</v>
      </c>
      <c r="N31" s="310">
        <f>L31-M31</f>
        <v>-128</v>
      </c>
      <c r="O31" s="310">
        <f>$F31*N31</f>
        <v>128000</v>
      </c>
      <c r="P31" s="310">
        <f>O31/1000000</f>
        <v>0.128</v>
      </c>
      <c r="Q31" s="474"/>
    </row>
    <row r="32" spans="1:17" ht="17.25" customHeight="1">
      <c r="A32" s="258">
        <v>21</v>
      </c>
      <c r="B32" s="300" t="s">
        <v>16</v>
      </c>
      <c r="C32" s="301">
        <v>5128459</v>
      </c>
      <c r="D32" s="121" t="s">
        <v>12</v>
      </c>
      <c r="E32" s="93" t="s">
        <v>330</v>
      </c>
      <c r="F32" s="308">
        <v>-800</v>
      </c>
      <c r="G32" s="329">
        <v>38333</v>
      </c>
      <c r="H32" s="330">
        <v>38331</v>
      </c>
      <c r="I32" s="310">
        <f>G32-H32</f>
        <v>2</v>
      </c>
      <c r="J32" s="310">
        <f>$F32*I32</f>
        <v>-1600</v>
      </c>
      <c r="K32" s="310">
        <f>J32/1000000</f>
        <v>-0.0016</v>
      </c>
      <c r="L32" s="329">
        <v>998647</v>
      </c>
      <c r="M32" s="330">
        <v>998935</v>
      </c>
      <c r="N32" s="310">
        <f>L32-M32</f>
        <v>-288</v>
      </c>
      <c r="O32" s="310">
        <f>$F32*N32</f>
        <v>230400</v>
      </c>
      <c r="P32" s="310">
        <f>O32/1000000</f>
        <v>0.2304</v>
      </c>
      <c r="Q32" s="474"/>
    </row>
    <row r="33" spans="1:17" ht="17.25" customHeight="1">
      <c r="A33" s="258"/>
      <c r="B33" s="272" t="s">
        <v>162</v>
      </c>
      <c r="C33" s="301"/>
      <c r="D33" s="81"/>
      <c r="E33" s="81"/>
      <c r="F33" s="308"/>
      <c r="G33" s="409"/>
      <c r="H33" s="412"/>
      <c r="I33" s="310"/>
      <c r="J33" s="310"/>
      <c r="K33" s="310"/>
      <c r="L33" s="312"/>
      <c r="M33" s="310"/>
      <c r="N33" s="310"/>
      <c r="O33" s="310"/>
      <c r="P33" s="310"/>
      <c r="Q33" s="459"/>
    </row>
    <row r="34" spans="1:17" ht="18.75" customHeight="1">
      <c r="A34" s="258">
        <v>22</v>
      </c>
      <c r="B34" s="300" t="s">
        <v>15</v>
      </c>
      <c r="C34" s="301">
        <v>5295151</v>
      </c>
      <c r="D34" s="121" t="s">
        <v>12</v>
      </c>
      <c r="E34" s="93" t="s">
        <v>330</v>
      </c>
      <c r="F34" s="308">
        <v>-1000</v>
      </c>
      <c r="G34" s="329">
        <v>3775</v>
      </c>
      <c r="H34" s="330">
        <v>3723</v>
      </c>
      <c r="I34" s="310">
        <f aca="true" t="shared" si="9" ref="I34:I42">G34-H34</f>
        <v>52</v>
      </c>
      <c r="J34" s="310">
        <f aca="true" t="shared" si="10" ref="J34:J42">$F34*I34</f>
        <v>-52000</v>
      </c>
      <c r="K34" s="310">
        <f aca="true" t="shared" si="11" ref="K34:K42">J34/1000000</f>
        <v>-0.052</v>
      </c>
      <c r="L34" s="329">
        <v>962592</v>
      </c>
      <c r="M34" s="330">
        <v>963042</v>
      </c>
      <c r="N34" s="310">
        <f aca="true" t="shared" si="12" ref="N34:N42">L34-M34</f>
        <v>-450</v>
      </c>
      <c r="O34" s="310">
        <f aca="true" t="shared" si="13" ref="O34:O42">$F34*N34</f>
        <v>450000</v>
      </c>
      <c r="P34" s="310">
        <f aca="true" t="shared" si="14" ref="P34:P42">O34/1000000</f>
        <v>0.45</v>
      </c>
      <c r="Q34" s="469"/>
    </row>
    <row r="35" spans="1:17" ht="17.25" customHeight="1">
      <c r="A35" s="258">
        <v>23</v>
      </c>
      <c r="B35" s="300" t="s">
        <v>16</v>
      </c>
      <c r="C35" s="301">
        <v>4865036</v>
      </c>
      <c r="D35" s="121" t="s">
        <v>12</v>
      </c>
      <c r="E35" s="93" t="s">
        <v>330</v>
      </c>
      <c r="F35" s="308">
        <v>-1000</v>
      </c>
      <c r="G35" s="329">
        <v>994915</v>
      </c>
      <c r="H35" s="330">
        <v>994793</v>
      </c>
      <c r="I35" s="310">
        <f>G35-H35</f>
        <v>122</v>
      </c>
      <c r="J35" s="310">
        <f>$F35*I35</f>
        <v>-122000</v>
      </c>
      <c r="K35" s="310">
        <f>J35/1000000</f>
        <v>-0.122</v>
      </c>
      <c r="L35" s="329">
        <v>994561</v>
      </c>
      <c r="M35" s="330">
        <v>995222</v>
      </c>
      <c r="N35" s="310">
        <f>L35-M35</f>
        <v>-661</v>
      </c>
      <c r="O35" s="310">
        <f>$F35*N35</f>
        <v>661000</v>
      </c>
      <c r="P35" s="310">
        <f>O35/1000000</f>
        <v>0.661</v>
      </c>
      <c r="Q35" s="459"/>
    </row>
    <row r="36" spans="1:17" ht="15.75" customHeight="1">
      <c r="A36" s="258">
        <v>24</v>
      </c>
      <c r="B36" s="300" t="s">
        <v>17</v>
      </c>
      <c r="C36" s="301">
        <v>5295147</v>
      </c>
      <c r="D36" s="121" t="s">
        <v>12</v>
      </c>
      <c r="E36" s="93" t="s">
        <v>330</v>
      </c>
      <c r="F36" s="308">
        <v>-1000</v>
      </c>
      <c r="G36" s="329">
        <v>961371</v>
      </c>
      <c r="H36" s="330">
        <v>961393</v>
      </c>
      <c r="I36" s="310">
        <f t="shared" si="9"/>
        <v>-22</v>
      </c>
      <c r="J36" s="310">
        <f t="shared" si="10"/>
        <v>22000</v>
      </c>
      <c r="K36" s="310">
        <f t="shared" si="11"/>
        <v>0.022</v>
      </c>
      <c r="L36" s="329">
        <v>986408</v>
      </c>
      <c r="M36" s="330">
        <v>986883</v>
      </c>
      <c r="N36" s="310">
        <f t="shared" si="12"/>
        <v>-475</v>
      </c>
      <c r="O36" s="310">
        <f t="shared" si="13"/>
        <v>475000</v>
      </c>
      <c r="P36" s="310">
        <f t="shared" si="14"/>
        <v>0.475</v>
      </c>
      <c r="Q36" s="459"/>
    </row>
    <row r="37" spans="1:17" ht="15.75" customHeight="1">
      <c r="A37" s="258">
        <v>25</v>
      </c>
      <c r="B37" s="274" t="s">
        <v>160</v>
      </c>
      <c r="C37" s="301">
        <v>4865001</v>
      </c>
      <c r="D37" s="81" t="s">
        <v>12</v>
      </c>
      <c r="E37" s="93" t="s">
        <v>330</v>
      </c>
      <c r="F37" s="308">
        <v>-1000</v>
      </c>
      <c r="G37" s="329">
        <v>1254</v>
      </c>
      <c r="H37" s="330">
        <v>1030</v>
      </c>
      <c r="I37" s="310">
        <f t="shared" si="9"/>
        <v>224</v>
      </c>
      <c r="J37" s="310">
        <f t="shared" si="10"/>
        <v>-224000</v>
      </c>
      <c r="K37" s="310">
        <f t="shared" si="11"/>
        <v>-0.224</v>
      </c>
      <c r="L37" s="329">
        <v>997770</v>
      </c>
      <c r="M37" s="330">
        <v>997615</v>
      </c>
      <c r="N37" s="310">
        <f t="shared" si="12"/>
        <v>155</v>
      </c>
      <c r="O37" s="310">
        <f t="shared" si="13"/>
        <v>-155000</v>
      </c>
      <c r="P37" s="310">
        <f t="shared" si="14"/>
        <v>-0.155</v>
      </c>
      <c r="Q37" s="743"/>
    </row>
    <row r="38" spans="2:17" ht="15.75" customHeight="1">
      <c r="B38" s="272" t="s">
        <v>449</v>
      </c>
      <c r="C38" s="301"/>
      <c r="D38" s="81"/>
      <c r="E38" s="93"/>
      <c r="F38" s="308"/>
      <c r="G38" s="329"/>
      <c r="H38" s="330"/>
      <c r="I38" s="310"/>
      <c r="J38" s="310"/>
      <c r="K38" s="310"/>
      <c r="L38" s="329"/>
      <c r="M38" s="330"/>
      <c r="N38" s="310"/>
      <c r="O38" s="310"/>
      <c r="P38" s="310"/>
      <c r="Q38" s="743"/>
    </row>
    <row r="39" spans="1:17" ht="15.75" customHeight="1">
      <c r="A39" s="258">
        <v>26</v>
      </c>
      <c r="B39" s="274" t="s">
        <v>450</v>
      </c>
      <c r="C39" s="301">
        <v>5295131</v>
      </c>
      <c r="D39" s="81" t="s">
        <v>12</v>
      </c>
      <c r="E39" s="93" t="s">
        <v>330</v>
      </c>
      <c r="F39" s="308">
        <v>-1000</v>
      </c>
      <c r="G39" s="329">
        <v>1417</v>
      </c>
      <c r="H39" s="330">
        <v>1416</v>
      </c>
      <c r="I39" s="310">
        <f t="shared" si="9"/>
        <v>1</v>
      </c>
      <c r="J39" s="310">
        <f t="shared" si="10"/>
        <v>-1000</v>
      </c>
      <c r="K39" s="310">
        <f t="shared" si="11"/>
        <v>-0.001</v>
      </c>
      <c r="L39" s="329">
        <v>999945</v>
      </c>
      <c r="M39" s="330">
        <v>1000004</v>
      </c>
      <c r="N39" s="310">
        <f t="shared" si="12"/>
        <v>-59</v>
      </c>
      <c r="O39" s="310">
        <f t="shared" si="13"/>
        <v>59000</v>
      </c>
      <c r="P39" s="310">
        <f t="shared" si="14"/>
        <v>0.059</v>
      </c>
      <c r="Q39" s="743"/>
    </row>
    <row r="40" spans="1:17" ht="15.75" customHeight="1">
      <c r="A40" s="258">
        <v>27</v>
      </c>
      <c r="B40" s="274" t="s">
        <v>451</v>
      </c>
      <c r="C40" s="301">
        <v>5295139</v>
      </c>
      <c r="D40" s="81" t="s">
        <v>12</v>
      </c>
      <c r="E40" s="93" t="s">
        <v>330</v>
      </c>
      <c r="F40" s="308">
        <v>-1000</v>
      </c>
      <c r="G40" s="329">
        <v>408</v>
      </c>
      <c r="H40" s="330">
        <v>363</v>
      </c>
      <c r="I40" s="310">
        <f t="shared" si="9"/>
        <v>45</v>
      </c>
      <c r="J40" s="310">
        <f t="shared" si="10"/>
        <v>-45000</v>
      </c>
      <c r="K40" s="310">
        <f t="shared" si="11"/>
        <v>-0.045</v>
      </c>
      <c r="L40" s="329">
        <v>40</v>
      </c>
      <c r="M40" s="330">
        <v>3</v>
      </c>
      <c r="N40" s="310">
        <f t="shared" si="12"/>
        <v>37</v>
      </c>
      <c r="O40" s="310">
        <f t="shared" si="13"/>
        <v>-37000</v>
      </c>
      <c r="P40" s="310">
        <f t="shared" si="14"/>
        <v>-0.037</v>
      </c>
      <c r="Q40" s="743"/>
    </row>
    <row r="41" spans="1:17" ht="15.75" customHeight="1">
      <c r="A41" s="258">
        <v>28</v>
      </c>
      <c r="B41" s="274" t="s">
        <v>452</v>
      </c>
      <c r="C41" s="301">
        <v>5295173</v>
      </c>
      <c r="D41" s="81" t="s">
        <v>12</v>
      </c>
      <c r="E41" s="93" t="s">
        <v>330</v>
      </c>
      <c r="F41" s="308">
        <v>-1000</v>
      </c>
      <c r="G41" s="329">
        <v>49618</v>
      </c>
      <c r="H41" s="330">
        <v>49584</v>
      </c>
      <c r="I41" s="310">
        <f t="shared" si="9"/>
        <v>34</v>
      </c>
      <c r="J41" s="310">
        <f t="shared" si="10"/>
        <v>-34000</v>
      </c>
      <c r="K41" s="310">
        <f t="shared" si="11"/>
        <v>-0.034</v>
      </c>
      <c r="L41" s="329">
        <v>11912</v>
      </c>
      <c r="M41" s="330">
        <v>11527</v>
      </c>
      <c r="N41" s="310">
        <f t="shared" si="12"/>
        <v>385</v>
      </c>
      <c r="O41" s="310">
        <f t="shared" si="13"/>
        <v>-385000</v>
      </c>
      <c r="P41" s="310">
        <f t="shared" si="14"/>
        <v>-0.385</v>
      </c>
      <c r="Q41" s="743"/>
    </row>
    <row r="42" spans="1:17" ht="15.75" customHeight="1">
      <c r="A42" s="258">
        <v>29</v>
      </c>
      <c r="B42" s="274" t="s">
        <v>453</v>
      </c>
      <c r="C42" s="301">
        <v>4902501</v>
      </c>
      <c r="D42" s="81" t="s">
        <v>12</v>
      </c>
      <c r="E42" s="93" t="s">
        <v>330</v>
      </c>
      <c r="F42" s="308">
        <v>-3333.33</v>
      </c>
      <c r="G42" s="329">
        <v>5533</v>
      </c>
      <c r="H42" s="330">
        <v>5529</v>
      </c>
      <c r="I42" s="310">
        <f t="shared" si="9"/>
        <v>4</v>
      </c>
      <c r="J42" s="310">
        <f t="shared" si="10"/>
        <v>-13333.32</v>
      </c>
      <c r="K42" s="310">
        <f t="shared" si="11"/>
        <v>-0.01333332</v>
      </c>
      <c r="L42" s="329">
        <v>41</v>
      </c>
      <c r="M42" s="330">
        <v>3</v>
      </c>
      <c r="N42" s="310">
        <f t="shared" si="12"/>
        <v>38</v>
      </c>
      <c r="O42" s="310">
        <f t="shared" si="13"/>
        <v>-126666.54</v>
      </c>
      <c r="P42" s="310">
        <f t="shared" si="14"/>
        <v>-0.12666654</v>
      </c>
      <c r="Q42" s="743"/>
    </row>
    <row r="43" spans="1:17" ht="17.25" customHeight="1">
      <c r="A43" s="258"/>
      <c r="B43" s="302" t="s">
        <v>163</v>
      </c>
      <c r="C43" s="301"/>
      <c r="D43" s="121"/>
      <c r="E43" s="121"/>
      <c r="F43" s="308"/>
      <c r="G43" s="409"/>
      <c r="H43" s="412"/>
      <c r="I43" s="310"/>
      <c r="J43" s="310"/>
      <c r="K43" s="310"/>
      <c r="L43" s="312"/>
      <c r="M43" s="310"/>
      <c r="N43" s="310"/>
      <c r="O43" s="310"/>
      <c r="P43" s="310"/>
      <c r="Q43" s="459"/>
    </row>
    <row r="44" spans="2:17" ht="19.5" customHeight="1">
      <c r="B44" s="302" t="s">
        <v>38</v>
      </c>
      <c r="C44" s="301"/>
      <c r="D44" s="121"/>
      <c r="E44" s="121"/>
      <c r="F44" s="308"/>
      <c r="G44" s="409"/>
      <c r="H44" s="412"/>
      <c r="I44" s="310"/>
      <c r="J44" s="310"/>
      <c r="K44" s="310"/>
      <c r="L44" s="312"/>
      <c r="M44" s="310"/>
      <c r="N44" s="310"/>
      <c r="O44" s="310"/>
      <c r="P44" s="310"/>
      <c r="Q44" s="459"/>
    </row>
    <row r="45" spans="1:17" ht="22.5" customHeight="1">
      <c r="A45" s="258">
        <v>30</v>
      </c>
      <c r="B45" s="300" t="s">
        <v>164</v>
      </c>
      <c r="C45" s="301">
        <v>5128435</v>
      </c>
      <c r="D45" s="121" t="s">
        <v>12</v>
      </c>
      <c r="E45" s="93" t="s">
        <v>330</v>
      </c>
      <c r="F45" s="308">
        <v>800</v>
      </c>
      <c r="G45" s="329">
        <v>160</v>
      </c>
      <c r="H45" s="330">
        <v>160</v>
      </c>
      <c r="I45" s="310">
        <f>G45-H45</f>
        <v>0</v>
      </c>
      <c r="J45" s="310">
        <f>$F45*I45</f>
        <v>0</v>
      </c>
      <c r="K45" s="310">
        <f>J45/1000000</f>
        <v>0</v>
      </c>
      <c r="L45" s="329">
        <v>9558</v>
      </c>
      <c r="M45" s="330">
        <v>9012</v>
      </c>
      <c r="N45" s="310">
        <f>L45-M45</f>
        <v>546</v>
      </c>
      <c r="O45" s="310">
        <f>$F45*N45</f>
        <v>436800</v>
      </c>
      <c r="P45" s="310">
        <f>O45/1000000</f>
        <v>0.4368</v>
      </c>
      <c r="Q45" s="459"/>
    </row>
    <row r="46" spans="1:17" ht="18.75" customHeight="1">
      <c r="A46" s="258"/>
      <c r="B46" s="272" t="s">
        <v>165</v>
      </c>
      <c r="C46" s="301"/>
      <c r="D46" s="81"/>
      <c r="E46" s="81"/>
      <c r="F46" s="308"/>
      <c r="G46" s="409"/>
      <c r="H46" s="412"/>
      <c r="I46" s="310"/>
      <c r="J46" s="310"/>
      <c r="K46" s="310"/>
      <c r="L46" s="312"/>
      <c r="M46" s="310"/>
      <c r="N46" s="310"/>
      <c r="O46" s="310"/>
      <c r="P46" s="310"/>
      <c r="Q46" s="459"/>
    </row>
    <row r="47" spans="1:17" ht="22.5" customHeight="1">
      <c r="A47" s="258">
        <v>31</v>
      </c>
      <c r="B47" s="274" t="s">
        <v>15</v>
      </c>
      <c r="C47" s="301">
        <v>5269210</v>
      </c>
      <c r="D47" s="81" t="s">
        <v>12</v>
      </c>
      <c r="E47" s="93" t="s">
        <v>330</v>
      </c>
      <c r="F47" s="308">
        <v>-1000</v>
      </c>
      <c r="G47" s="329">
        <v>975976</v>
      </c>
      <c r="H47" s="330">
        <v>975983</v>
      </c>
      <c r="I47" s="310">
        <f>G47-H47</f>
        <v>-7</v>
      </c>
      <c r="J47" s="310">
        <f>$F47*I47</f>
        <v>7000</v>
      </c>
      <c r="K47" s="310">
        <f>J47/1000000</f>
        <v>0.007</v>
      </c>
      <c r="L47" s="329">
        <v>967776</v>
      </c>
      <c r="M47" s="330">
        <v>968770</v>
      </c>
      <c r="N47" s="310">
        <f>L47-M47</f>
        <v>-994</v>
      </c>
      <c r="O47" s="310">
        <f>$F47*N47</f>
        <v>994000</v>
      </c>
      <c r="P47" s="310">
        <f>O47/1000000</f>
        <v>0.994</v>
      </c>
      <c r="Q47" s="459"/>
    </row>
    <row r="48" spans="1:17" ht="22.5" customHeight="1">
      <c r="A48" s="258">
        <v>32</v>
      </c>
      <c r="B48" s="300" t="s">
        <v>16</v>
      </c>
      <c r="C48" s="301">
        <v>5269211</v>
      </c>
      <c r="D48" s="121" t="s">
        <v>12</v>
      </c>
      <c r="E48" s="93" t="s">
        <v>330</v>
      </c>
      <c r="F48" s="308">
        <v>-1000</v>
      </c>
      <c r="G48" s="329">
        <v>991138</v>
      </c>
      <c r="H48" s="330">
        <v>991142</v>
      </c>
      <c r="I48" s="310">
        <f>G48-H48</f>
        <v>-4</v>
      </c>
      <c r="J48" s="310">
        <f>$F48*I48</f>
        <v>4000</v>
      </c>
      <c r="K48" s="310">
        <f>J48/1000000</f>
        <v>0.004</v>
      </c>
      <c r="L48" s="329">
        <v>985174</v>
      </c>
      <c r="M48" s="330">
        <v>985747</v>
      </c>
      <c r="N48" s="310">
        <f>L48-M48</f>
        <v>-573</v>
      </c>
      <c r="O48" s="310">
        <f>$F48*N48</f>
        <v>573000</v>
      </c>
      <c r="P48" s="310">
        <f>O48/1000000</f>
        <v>0.573</v>
      </c>
      <c r="Q48" s="691"/>
    </row>
    <row r="49" spans="1:17" ht="22.5" customHeight="1">
      <c r="A49" s="258"/>
      <c r="B49" s="300" t="s">
        <v>17</v>
      </c>
      <c r="C49" s="301">
        <v>5269209</v>
      </c>
      <c r="D49" s="121" t="s">
        <v>12</v>
      </c>
      <c r="E49" s="93" t="s">
        <v>330</v>
      </c>
      <c r="F49" s="308">
        <v>-1000</v>
      </c>
      <c r="G49" s="329">
        <v>990406</v>
      </c>
      <c r="H49" s="330">
        <v>990405</v>
      </c>
      <c r="I49" s="310">
        <f>G49-H49</f>
        <v>1</v>
      </c>
      <c r="J49" s="310">
        <f>$F49*I49</f>
        <v>-1000</v>
      </c>
      <c r="K49" s="310">
        <f>J49/1000000</f>
        <v>-0.001</v>
      </c>
      <c r="L49" s="329">
        <v>985561</v>
      </c>
      <c r="M49" s="330">
        <v>985016</v>
      </c>
      <c r="N49" s="310">
        <f>L49-M49</f>
        <v>545</v>
      </c>
      <c r="O49" s="310">
        <f>$F49*N49</f>
        <v>-545000</v>
      </c>
      <c r="P49" s="310">
        <f>O49/1000000</f>
        <v>-0.545</v>
      </c>
      <c r="Q49" s="691"/>
    </row>
    <row r="50" spans="2:17" ht="22.5" customHeight="1">
      <c r="B50" s="272" t="s">
        <v>458</v>
      </c>
      <c r="C50" s="301"/>
      <c r="D50" s="121"/>
      <c r="E50" s="93"/>
      <c r="F50" s="308"/>
      <c r="G50" s="329"/>
      <c r="H50" s="330"/>
      <c r="I50" s="310"/>
      <c r="J50" s="310"/>
      <c r="K50" s="310"/>
      <c r="L50" s="329"/>
      <c r="M50" s="330"/>
      <c r="N50" s="310"/>
      <c r="O50" s="310"/>
      <c r="P50" s="310"/>
      <c r="Q50" s="691"/>
    </row>
    <row r="51" spans="1:17" ht="22.5" customHeight="1">
      <c r="A51" s="258">
        <v>33</v>
      </c>
      <c r="B51" s="274" t="s">
        <v>452</v>
      </c>
      <c r="C51" s="301">
        <v>5128460</v>
      </c>
      <c r="D51" s="81" t="s">
        <v>12</v>
      </c>
      <c r="E51" s="93" t="s">
        <v>330</v>
      </c>
      <c r="F51" s="308">
        <v>-800</v>
      </c>
      <c r="G51" s="329">
        <v>5489</v>
      </c>
      <c r="H51" s="330">
        <v>5489</v>
      </c>
      <c r="I51" s="310">
        <f>G51-H51</f>
        <v>0</v>
      </c>
      <c r="J51" s="310">
        <f>$F51*I51</f>
        <v>0</v>
      </c>
      <c r="K51" s="310">
        <f>J51/1000000</f>
        <v>0</v>
      </c>
      <c r="L51" s="329">
        <v>999951</v>
      </c>
      <c r="M51" s="330">
        <v>999981</v>
      </c>
      <c r="N51" s="310">
        <f>L51-M51</f>
        <v>-30</v>
      </c>
      <c r="O51" s="310">
        <f>$F51*N51</f>
        <v>24000</v>
      </c>
      <c r="P51" s="310">
        <f>O51/1000000</f>
        <v>0.024</v>
      </c>
      <c r="Q51" s="691"/>
    </row>
    <row r="52" spans="1:17" ht="22.5" customHeight="1">
      <c r="A52" s="258">
        <v>34</v>
      </c>
      <c r="B52" s="274" t="s">
        <v>453</v>
      </c>
      <c r="C52" s="301">
        <v>5295149</v>
      </c>
      <c r="D52" s="81" t="s">
        <v>12</v>
      </c>
      <c r="E52" s="93" t="s">
        <v>330</v>
      </c>
      <c r="F52" s="308">
        <v>-1600</v>
      </c>
      <c r="G52" s="329">
        <v>3071</v>
      </c>
      <c r="H52" s="330">
        <v>3071</v>
      </c>
      <c r="I52" s="310">
        <f>G52-H52</f>
        <v>0</v>
      </c>
      <c r="J52" s="310">
        <f>$F52*I52</f>
        <v>0</v>
      </c>
      <c r="K52" s="310">
        <f>J52/1000000</f>
        <v>0</v>
      </c>
      <c r="L52" s="329">
        <v>1000002</v>
      </c>
      <c r="M52" s="330">
        <v>999966</v>
      </c>
      <c r="N52" s="310">
        <f>L52-M52</f>
        <v>36</v>
      </c>
      <c r="O52" s="310">
        <f>$F52*N52</f>
        <v>-57600</v>
      </c>
      <c r="P52" s="310">
        <f>O52/1000000</f>
        <v>-0.0576</v>
      </c>
      <c r="Q52" s="691"/>
    </row>
    <row r="53" spans="2:17" ht="18.75" customHeight="1">
      <c r="B53" s="302" t="s">
        <v>166</v>
      </c>
      <c r="C53" s="301"/>
      <c r="D53" s="121"/>
      <c r="E53" s="121"/>
      <c r="F53" s="306"/>
      <c r="G53" s="409"/>
      <c r="H53" s="412"/>
      <c r="I53" s="310"/>
      <c r="J53" s="310"/>
      <c r="K53" s="310"/>
      <c r="L53" s="312"/>
      <c r="M53" s="310"/>
      <c r="N53" s="310"/>
      <c r="O53" s="310"/>
      <c r="P53" s="310"/>
      <c r="Q53" s="459"/>
    </row>
    <row r="54" spans="1:17" ht="22.5" customHeight="1">
      <c r="A54" s="258">
        <v>35</v>
      </c>
      <c r="B54" s="300" t="s">
        <v>407</v>
      </c>
      <c r="C54" s="301">
        <v>4865010</v>
      </c>
      <c r="D54" s="121" t="s">
        <v>12</v>
      </c>
      <c r="E54" s="93" t="s">
        <v>330</v>
      </c>
      <c r="F54" s="308">
        <v>-1000</v>
      </c>
      <c r="G54" s="329">
        <v>996356</v>
      </c>
      <c r="H54" s="330">
        <v>996356</v>
      </c>
      <c r="I54" s="310">
        <f>G54-H54</f>
        <v>0</v>
      </c>
      <c r="J54" s="310">
        <f>$F54*I54</f>
        <v>0</v>
      </c>
      <c r="K54" s="310">
        <f>J54/1000000</f>
        <v>0</v>
      </c>
      <c r="L54" s="329">
        <v>995335</v>
      </c>
      <c r="M54" s="330">
        <v>995335</v>
      </c>
      <c r="N54" s="310">
        <f>L54-M54</f>
        <v>0</v>
      </c>
      <c r="O54" s="310">
        <f>$F54*N54</f>
        <v>0</v>
      </c>
      <c r="P54" s="310">
        <f>O54/1000000</f>
        <v>0</v>
      </c>
      <c r="Q54" s="459"/>
    </row>
    <row r="55" spans="1:17" ht="22.5" customHeight="1">
      <c r="A55" s="258">
        <v>36</v>
      </c>
      <c r="B55" s="300" t="s">
        <v>408</v>
      </c>
      <c r="C55" s="301">
        <v>5128458</v>
      </c>
      <c r="D55" s="121" t="s">
        <v>12</v>
      </c>
      <c r="E55" s="93" t="s">
        <v>330</v>
      </c>
      <c r="F55" s="308">
        <v>-500</v>
      </c>
      <c r="G55" s="329">
        <v>12993</v>
      </c>
      <c r="H55" s="330">
        <v>13083</v>
      </c>
      <c r="I55" s="310">
        <f>G55-H55</f>
        <v>-90</v>
      </c>
      <c r="J55" s="310">
        <f>$F55*I55</f>
        <v>45000</v>
      </c>
      <c r="K55" s="310">
        <f>J55/1000000</f>
        <v>0.045</v>
      </c>
      <c r="L55" s="329">
        <v>992428</v>
      </c>
      <c r="M55" s="330">
        <v>997277</v>
      </c>
      <c r="N55" s="310">
        <f>L55-M55</f>
        <v>-4849</v>
      </c>
      <c r="O55" s="310">
        <f>$F55*N55</f>
        <v>2424500</v>
      </c>
      <c r="P55" s="310">
        <f>O55/1000000</f>
        <v>2.4245</v>
      </c>
      <c r="Q55" s="459"/>
    </row>
    <row r="56" spans="1:17" ht="22.5" customHeight="1">
      <c r="A56" s="273">
        <v>37</v>
      </c>
      <c r="B56" s="274" t="s">
        <v>409</v>
      </c>
      <c r="C56" s="301">
        <v>4864933</v>
      </c>
      <c r="D56" s="81" t="s">
        <v>12</v>
      </c>
      <c r="E56" s="93" t="s">
        <v>330</v>
      </c>
      <c r="F56" s="308">
        <v>-1000</v>
      </c>
      <c r="G56" s="329">
        <v>18874</v>
      </c>
      <c r="H56" s="330">
        <v>18842</v>
      </c>
      <c r="I56" s="310">
        <f>G56-H56</f>
        <v>32</v>
      </c>
      <c r="J56" s="310">
        <f>$F56*I56</f>
        <v>-32000</v>
      </c>
      <c r="K56" s="310">
        <f>J56/1000000</f>
        <v>-0.032</v>
      </c>
      <c r="L56" s="329">
        <v>32957</v>
      </c>
      <c r="M56" s="330">
        <v>33027</v>
      </c>
      <c r="N56" s="310">
        <f>L56-M56</f>
        <v>-70</v>
      </c>
      <c r="O56" s="310">
        <f>$F56*N56</f>
        <v>70000</v>
      </c>
      <c r="P56" s="310">
        <f>O56/1000000</f>
        <v>0.07</v>
      </c>
      <c r="Q56" s="459"/>
    </row>
    <row r="57" spans="1:17" ht="22.5" customHeight="1">
      <c r="A57" s="273">
        <v>38</v>
      </c>
      <c r="B57" s="300" t="s">
        <v>410</v>
      </c>
      <c r="C57" s="301">
        <v>4864904</v>
      </c>
      <c r="D57" s="121" t="s">
        <v>12</v>
      </c>
      <c r="E57" s="93" t="s">
        <v>330</v>
      </c>
      <c r="F57" s="308">
        <v>-1000</v>
      </c>
      <c r="G57" s="329">
        <v>998682</v>
      </c>
      <c r="H57" s="330">
        <v>998705</v>
      </c>
      <c r="I57" s="310">
        <f>G57-H57</f>
        <v>-23</v>
      </c>
      <c r="J57" s="310">
        <f>$F57*I57</f>
        <v>23000</v>
      </c>
      <c r="K57" s="310">
        <f>J57/1000000</f>
        <v>0.023</v>
      </c>
      <c r="L57" s="329">
        <v>996235</v>
      </c>
      <c r="M57" s="330">
        <v>996244</v>
      </c>
      <c r="N57" s="310">
        <f>L57-M57</f>
        <v>-9</v>
      </c>
      <c r="O57" s="310">
        <f>$F57*N57</f>
        <v>9000</v>
      </c>
      <c r="P57" s="310">
        <f>O57/1000000</f>
        <v>0.009</v>
      </c>
      <c r="Q57" s="459"/>
    </row>
    <row r="58" spans="1:17" ht="22.5" customHeight="1">
      <c r="A58" s="273">
        <v>39</v>
      </c>
      <c r="B58" s="300" t="s">
        <v>411</v>
      </c>
      <c r="C58" s="301">
        <v>4864942</v>
      </c>
      <c r="D58" s="121" t="s">
        <v>12</v>
      </c>
      <c r="E58" s="93" t="s">
        <v>330</v>
      </c>
      <c r="F58" s="310">
        <v>-1000</v>
      </c>
      <c r="G58" s="329">
        <v>999632</v>
      </c>
      <c r="H58" s="330">
        <v>999641</v>
      </c>
      <c r="I58" s="310">
        <f>G58-H58</f>
        <v>-9</v>
      </c>
      <c r="J58" s="310">
        <f>$F58*I58</f>
        <v>9000</v>
      </c>
      <c r="K58" s="310">
        <f>J58/1000000</f>
        <v>0.009</v>
      </c>
      <c r="L58" s="329">
        <v>999796</v>
      </c>
      <c r="M58" s="330">
        <v>999836</v>
      </c>
      <c r="N58" s="310">
        <f>L58-M58</f>
        <v>-40</v>
      </c>
      <c r="O58" s="310">
        <f>$F58*N58</f>
        <v>40000</v>
      </c>
      <c r="P58" s="310">
        <f>O58/1000000</f>
        <v>0.04</v>
      </c>
      <c r="Q58" s="459"/>
    </row>
    <row r="59" spans="1:17" ht="18" customHeight="1" thickBot="1">
      <c r="A59" s="387" t="s">
        <v>319</v>
      </c>
      <c r="B59" s="303"/>
      <c r="C59" s="304"/>
      <c r="D59" s="250"/>
      <c r="E59" s="251"/>
      <c r="F59" s="308"/>
      <c r="G59" s="410"/>
      <c r="H59" s="411"/>
      <c r="I59" s="314"/>
      <c r="J59" s="314"/>
      <c r="K59" s="314"/>
      <c r="L59" s="314"/>
      <c r="M59" s="314"/>
      <c r="N59" s="314"/>
      <c r="O59" s="314"/>
      <c r="P59" s="580" t="str">
        <f>NDPL!$Q$1</f>
        <v>JUNE-2019</v>
      </c>
      <c r="Q59" s="580"/>
    </row>
    <row r="60" spans="1:17" ht="16.5" customHeight="1" thickTop="1">
      <c r="A60" s="269"/>
      <c r="B60" s="272" t="s">
        <v>167</v>
      </c>
      <c r="C60" s="301"/>
      <c r="D60" s="81"/>
      <c r="E60" s="81"/>
      <c r="F60" s="400"/>
      <c r="G60" s="409"/>
      <c r="H60" s="412"/>
      <c r="I60" s="310"/>
      <c r="J60" s="310"/>
      <c r="K60" s="310"/>
      <c r="L60" s="312"/>
      <c r="M60" s="310"/>
      <c r="N60" s="310"/>
      <c r="O60" s="310"/>
      <c r="P60" s="310"/>
      <c r="Q60" s="446"/>
    </row>
    <row r="61" spans="1:17" ht="16.5" customHeight="1">
      <c r="A61" s="258">
        <v>40</v>
      </c>
      <c r="B61" s="300" t="s">
        <v>15</v>
      </c>
      <c r="C61" s="301">
        <v>4864962</v>
      </c>
      <c r="D61" s="121" t="s">
        <v>12</v>
      </c>
      <c r="E61" s="93" t="s">
        <v>330</v>
      </c>
      <c r="F61" s="308">
        <v>-1000</v>
      </c>
      <c r="G61" s="329">
        <v>33289</v>
      </c>
      <c r="H61" s="330">
        <v>32868</v>
      </c>
      <c r="I61" s="310">
        <f>G61-H61</f>
        <v>421</v>
      </c>
      <c r="J61" s="310">
        <f>$F61*I61</f>
        <v>-421000</v>
      </c>
      <c r="K61" s="310">
        <f>J61/1000000</f>
        <v>-0.421</v>
      </c>
      <c r="L61" s="329">
        <v>999772</v>
      </c>
      <c r="M61" s="330">
        <v>999883</v>
      </c>
      <c r="N61" s="310">
        <f>L61-M61</f>
        <v>-111</v>
      </c>
      <c r="O61" s="310">
        <f>$F61*N61</f>
        <v>111000</v>
      </c>
      <c r="P61" s="310">
        <f>O61/1000000</f>
        <v>0.111</v>
      </c>
      <c r="Q61" s="458"/>
    </row>
    <row r="62" spans="1:17" ht="16.5" customHeight="1">
      <c r="A62" s="258">
        <v>41</v>
      </c>
      <c r="B62" s="300" t="s">
        <v>16</v>
      </c>
      <c r="C62" s="301">
        <v>4865038</v>
      </c>
      <c r="D62" s="121" t="s">
        <v>12</v>
      </c>
      <c r="E62" s="93" t="s">
        <v>330</v>
      </c>
      <c r="F62" s="308">
        <v>-1000</v>
      </c>
      <c r="G62" s="329">
        <v>8452</v>
      </c>
      <c r="H62" s="330">
        <v>7472</v>
      </c>
      <c r="I62" s="310">
        <f>G62-H62</f>
        <v>980</v>
      </c>
      <c r="J62" s="310">
        <f>$F62*I62</f>
        <v>-980000</v>
      </c>
      <c r="K62" s="310">
        <f>J62/1000000</f>
        <v>-0.98</v>
      </c>
      <c r="L62" s="329">
        <v>999375</v>
      </c>
      <c r="M62" s="330">
        <v>999739</v>
      </c>
      <c r="N62" s="310">
        <f>L62-M62</f>
        <v>-364</v>
      </c>
      <c r="O62" s="310">
        <f>$F62*N62</f>
        <v>364000</v>
      </c>
      <c r="P62" s="310">
        <f>O62/1000000</f>
        <v>0.364</v>
      </c>
      <c r="Q62" s="446"/>
    </row>
    <row r="63" spans="1:17" ht="16.5" customHeight="1">
      <c r="A63" s="258">
        <v>42</v>
      </c>
      <c r="B63" s="300" t="s">
        <v>17</v>
      </c>
      <c r="C63" s="301">
        <v>4864979</v>
      </c>
      <c r="D63" s="121" t="s">
        <v>12</v>
      </c>
      <c r="E63" s="93" t="s">
        <v>330</v>
      </c>
      <c r="F63" s="308">
        <v>-2000</v>
      </c>
      <c r="G63" s="329">
        <v>52926</v>
      </c>
      <c r="H63" s="330">
        <v>52926</v>
      </c>
      <c r="I63" s="310">
        <f>G63-H63</f>
        <v>0</v>
      </c>
      <c r="J63" s="310">
        <f>$F63*I63</f>
        <v>0</v>
      </c>
      <c r="K63" s="310">
        <f>J63/1000000</f>
        <v>0</v>
      </c>
      <c r="L63" s="329">
        <v>969570</v>
      </c>
      <c r="M63" s="330">
        <v>969570</v>
      </c>
      <c r="N63" s="310">
        <f>L63-M63</f>
        <v>0</v>
      </c>
      <c r="O63" s="310">
        <f>$F63*N63</f>
        <v>0</v>
      </c>
      <c r="P63" s="310">
        <f>O63/1000000</f>
        <v>0</v>
      </c>
      <c r="Q63" s="475"/>
    </row>
    <row r="64" spans="2:17" ht="16.5" customHeight="1">
      <c r="B64" s="302" t="s">
        <v>168</v>
      </c>
      <c r="C64" s="301"/>
      <c r="D64" s="121"/>
      <c r="E64" s="121"/>
      <c r="F64" s="308"/>
      <c r="G64" s="409"/>
      <c r="H64" s="412"/>
      <c r="I64" s="310"/>
      <c r="J64" s="310"/>
      <c r="K64" s="310"/>
      <c r="L64" s="312"/>
      <c r="M64" s="310"/>
      <c r="N64" s="310"/>
      <c r="O64" s="310"/>
      <c r="P64" s="310"/>
      <c r="Q64" s="446"/>
    </row>
    <row r="65" spans="1:17" ht="16.5" customHeight="1">
      <c r="A65" s="258">
        <v>43</v>
      </c>
      <c r="B65" s="300" t="s">
        <v>15</v>
      </c>
      <c r="C65" s="301">
        <v>4865018</v>
      </c>
      <c r="D65" s="121" t="s">
        <v>12</v>
      </c>
      <c r="E65" s="93" t="s">
        <v>330</v>
      </c>
      <c r="F65" s="308">
        <v>-1000</v>
      </c>
      <c r="G65" s="329">
        <v>10803</v>
      </c>
      <c r="H65" s="330">
        <v>10811</v>
      </c>
      <c r="I65" s="310">
        <f>G65-H65</f>
        <v>-8</v>
      </c>
      <c r="J65" s="310">
        <f>$F65*I65</f>
        <v>8000</v>
      </c>
      <c r="K65" s="310">
        <f>J65/1000000</f>
        <v>0.008</v>
      </c>
      <c r="L65" s="329">
        <v>999242</v>
      </c>
      <c r="M65" s="330">
        <v>999373</v>
      </c>
      <c r="N65" s="310">
        <f>L65-M65</f>
        <v>-131</v>
      </c>
      <c r="O65" s="310">
        <f>$F65*N65</f>
        <v>131000</v>
      </c>
      <c r="P65" s="310">
        <f>O65/1000000</f>
        <v>0.131</v>
      </c>
      <c r="Q65" s="446"/>
    </row>
    <row r="66" spans="1:17" ht="16.5" customHeight="1">
      <c r="A66" s="258">
        <v>44</v>
      </c>
      <c r="B66" s="300" t="s">
        <v>16</v>
      </c>
      <c r="C66" s="301">
        <v>4864967</v>
      </c>
      <c r="D66" s="121" t="s">
        <v>12</v>
      </c>
      <c r="E66" s="93" t="s">
        <v>330</v>
      </c>
      <c r="F66" s="308">
        <v>-1000</v>
      </c>
      <c r="G66" s="329">
        <v>997832</v>
      </c>
      <c r="H66" s="330">
        <v>997898</v>
      </c>
      <c r="I66" s="310">
        <f>G66-H66</f>
        <v>-66</v>
      </c>
      <c r="J66" s="310">
        <f>$F66*I66</f>
        <v>66000</v>
      </c>
      <c r="K66" s="310">
        <f>J66/1000000</f>
        <v>0.066</v>
      </c>
      <c r="L66" s="329">
        <v>925900</v>
      </c>
      <c r="M66" s="330">
        <v>926265</v>
      </c>
      <c r="N66" s="310">
        <f>L66-M66</f>
        <v>-365</v>
      </c>
      <c r="O66" s="310">
        <f>$F66*N66</f>
        <v>365000</v>
      </c>
      <c r="P66" s="310">
        <f>O66/1000000</f>
        <v>0.365</v>
      </c>
      <c r="Q66" s="446"/>
    </row>
    <row r="67" spans="1:17" ht="16.5" customHeight="1">
      <c r="A67" s="258">
        <v>45</v>
      </c>
      <c r="B67" s="300" t="s">
        <v>17</v>
      </c>
      <c r="C67" s="301">
        <v>5295144</v>
      </c>
      <c r="D67" s="121" t="s">
        <v>12</v>
      </c>
      <c r="E67" s="93" t="s">
        <v>330</v>
      </c>
      <c r="F67" s="308">
        <v>-1000</v>
      </c>
      <c r="G67" s="329">
        <v>12654</v>
      </c>
      <c r="H67" s="330">
        <v>12663</v>
      </c>
      <c r="I67" s="310">
        <f>G67-H67</f>
        <v>-9</v>
      </c>
      <c r="J67" s="310">
        <f>$F67*I67</f>
        <v>9000</v>
      </c>
      <c r="K67" s="310">
        <f>J67/1000000</f>
        <v>0.009</v>
      </c>
      <c r="L67" s="329">
        <v>9276</v>
      </c>
      <c r="M67" s="330">
        <v>9412</v>
      </c>
      <c r="N67" s="310">
        <f>L67-M67</f>
        <v>-136</v>
      </c>
      <c r="O67" s="310">
        <f>$F67*N67</f>
        <v>136000</v>
      </c>
      <c r="P67" s="310">
        <f>O67/1000000</f>
        <v>0.136</v>
      </c>
      <c r="Q67" s="458"/>
    </row>
    <row r="68" spans="1:17" ht="16.5" customHeight="1">
      <c r="A68" s="258">
        <v>46</v>
      </c>
      <c r="B68" s="300" t="s">
        <v>160</v>
      </c>
      <c r="C68" s="301">
        <v>4864964</v>
      </c>
      <c r="D68" s="121" t="s">
        <v>12</v>
      </c>
      <c r="E68" s="93" t="s">
        <v>330</v>
      </c>
      <c r="F68" s="308">
        <v>-2000</v>
      </c>
      <c r="G68" s="329">
        <v>2972</v>
      </c>
      <c r="H68" s="330">
        <v>2995</v>
      </c>
      <c r="I68" s="330">
        <f>G68-H68</f>
        <v>-23</v>
      </c>
      <c r="J68" s="330">
        <f>$F68*I68</f>
        <v>46000</v>
      </c>
      <c r="K68" s="330">
        <f>J68/1000000</f>
        <v>0.046</v>
      </c>
      <c r="L68" s="329">
        <v>995350</v>
      </c>
      <c r="M68" s="330">
        <v>996087</v>
      </c>
      <c r="N68" s="330">
        <f>L68-M68</f>
        <v>-737</v>
      </c>
      <c r="O68" s="330">
        <f>$F68*N68</f>
        <v>1474000</v>
      </c>
      <c r="P68" s="330">
        <f>O68/1000000</f>
        <v>1.474</v>
      </c>
      <c r="Q68" s="476"/>
    </row>
    <row r="69" spans="2:17" ht="16.5" customHeight="1">
      <c r="B69" s="302" t="s">
        <v>116</v>
      </c>
      <c r="C69" s="301"/>
      <c r="D69" s="121"/>
      <c r="E69" s="93"/>
      <c r="F69" s="306"/>
      <c r="G69" s="409"/>
      <c r="H69" s="412"/>
      <c r="I69" s="310"/>
      <c r="J69" s="310"/>
      <c r="K69" s="310"/>
      <c r="L69" s="312"/>
      <c r="M69" s="310"/>
      <c r="N69" s="310"/>
      <c r="O69" s="310"/>
      <c r="P69" s="310"/>
      <c r="Q69" s="446"/>
    </row>
    <row r="70" spans="1:17" ht="16.5" customHeight="1">
      <c r="A70" s="258">
        <v>47</v>
      </c>
      <c r="B70" s="300" t="s">
        <v>350</v>
      </c>
      <c r="C70" s="301">
        <v>5128461</v>
      </c>
      <c r="D70" s="121" t="s">
        <v>12</v>
      </c>
      <c r="E70" s="93" t="s">
        <v>330</v>
      </c>
      <c r="F70" s="306">
        <v>-1000</v>
      </c>
      <c r="G70" s="329">
        <v>38854</v>
      </c>
      <c r="H70" s="330">
        <v>38828</v>
      </c>
      <c r="I70" s="310">
        <f>G70-H70</f>
        <v>26</v>
      </c>
      <c r="J70" s="310">
        <f>$F70*I70</f>
        <v>-26000</v>
      </c>
      <c r="K70" s="310">
        <f>J70/1000000</f>
        <v>-0.026</v>
      </c>
      <c r="L70" s="329">
        <v>997726</v>
      </c>
      <c r="M70" s="330">
        <v>997817</v>
      </c>
      <c r="N70" s="310">
        <f>L70-M70</f>
        <v>-91</v>
      </c>
      <c r="O70" s="310">
        <f>$F70*N70</f>
        <v>91000</v>
      </c>
      <c r="P70" s="310">
        <f>O70/1000000</f>
        <v>0.091</v>
      </c>
      <c r="Q70" s="447"/>
    </row>
    <row r="71" spans="1:17" ht="16.5" customHeight="1">
      <c r="A71" s="258">
        <v>48</v>
      </c>
      <c r="B71" s="300" t="s">
        <v>170</v>
      </c>
      <c r="C71" s="301">
        <v>4865003</v>
      </c>
      <c r="D71" s="121" t="s">
        <v>12</v>
      </c>
      <c r="E71" s="93" t="s">
        <v>330</v>
      </c>
      <c r="F71" s="692">
        <v>-2000</v>
      </c>
      <c r="G71" s="329">
        <v>18167</v>
      </c>
      <c r="H71" s="330">
        <v>17899</v>
      </c>
      <c r="I71" s="310">
        <f>G71-H71</f>
        <v>268</v>
      </c>
      <c r="J71" s="310">
        <f>$F71*I71</f>
        <v>-536000</v>
      </c>
      <c r="K71" s="310">
        <f>J71/1000000</f>
        <v>-0.536</v>
      </c>
      <c r="L71" s="329">
        <v>999431</v>
      </c>
      <c r="M71" s="330">
        <v>999440</v>
      </c>
      <c r="N71" s="310">
        <f>L71-M71</f>
        <v>-9</v>
      </c>
      <c r="O71" s="310">
        <f>$F71*N71</f>
        <v>18000</v>
      </c>
      <c r="P71" s="310">
        <f>O71/1000000</f>
        <v>0.018</v>
      </c>
      <c r="Q71" s="446"/>
    </row>
    <row r="72" spans="2:17" ht="16.5" customHeight="1">
      <c r="B72" s="302" t="s">
        <v>352</v>
      </c>
      <c r="C72" s="301"/>
      <c r="D72" s="121"/>
      <c r="E72" s="93"/>
      <c r="F72" s="306"/>
      <c r="G72" s="409"/>
      <c r="H72" s="412"/>
      <c r="I72" s="310"/>
      <c r="J72" s="310"/>
      <c r="K72" s="310"/>
      <c r="L72" s="312"/>
      <c r="M72" s="310"/>
      <c r="N72" s="310"/>
      <c r="O72" s="310"/>
      <c r="P72" s="310"/>
      <c r="Q72" s="446"/>
    </row>
    <row r="73" spans="1:17" ht="16.5" customHeight="1">
      <c r="A73" s="258">
        <v>49</v>
      </c>
      <c r="B73" s="300" t="s">
        <v>350</v>
      </c>
      <c r="C73" s="301">
        <v>4865024</v>
      </c>
      <c r="D73" s="121" t="s">
        <v>12</v>
      </c>
      <c r="E73" s="93" t="s">
        <v>330</v>
      </c>
      <c r="F73" s="401">
        <v>-2000</v>
      </c>
      <c r="G73" s="329">
        <v>7674</v>
      </c>
      <c r="H73" s="330">
        <v>7671</v>
      </c>
      <c r="I73" s="310">
        <f>G73-H73</f>
        <v>3</v>
      </c>
      <c r="J73" s="310">
        <f>$F73*I73</f>
        <v>-6000</v>
      </c>
      <c r="K73" s="310">
        <f>J73/1000000</f>
        <v>-0.006</v>
      </c>
      <c r="L73" s="329">
        <v>2349</v>
      </c>
      <c r="M73" s="330">
        <v>2336</v>
      </c>
      <c r="N73" s="310">
        <f>L73-M73</f>
        <v>13</v>
      </c>
      <c r="O73" s="310">
        <f>$F73*N73</f>
        <v>-26000</v>
      </c>
      <c r="P73" s="310">
        <f>O73/1000000</f>
        <v>-0.026</v>
      </c>
      <c r="Q73" s="446"/>
    </row>
    <row r="74" spans="1:17" ht="16.5" customHeight="1">
      <c r="A74" s="258">
        <v>50</v>
      </c>
      <c r="B74" s="300" t="s">
        <v>170</v>
      </c>
      <c r="C74" s="301">
        <v>4864920</v>
      </c>
      <c r="D74" s="121" t="s">
        <v>12</v>
      </c>
      <c r="E74" s="93" t="s">
        <v>330</v>
      </c>
      <c r="F74" s="401">
        <v>-2000</v>
      </c>
      <c r="G74" s="329">
        <v>5008</v>
      </c>
      <c r="H74" s="330">
        <v>5003</v>
      </c>
      <c r="I74" s="310">
        <f>G74-H74</f>
        <v>5</v>
      </c>
      <c r="J74" s="310">
        <f>$F74*I74</f>
        <v>-10000</v>
      </c>
      <c r="K74" s="310">
        <f>J74/1000000</f>
        <v>-0.01</v>
      </c>
      <c r="L74" s="329">
        <v>1308</v>
      </c>
      <c r="M74" s="330">
        <v>1298</v>
      </c>
      <c r="N74" s="310">
        <f>L74-M74</f>
        <v>10</v>
      </c>
      <c r="O74" s="310">
        <f>$F74*N74</f>
        <v>-20000</v>
      </c>
      <c r="P74" s="310">
        <f>O74/1000000</f>
        <v>-0.02</v>
      </c>
      <c r="Q74" s="446"/>
    </row>
    <row r="75" spans="1:17" ht="16.5" customHeight="1">
      <c r="A75" s="258"/>
      <c r="B75" s="432" t="s">
        <v>358</v>
      </c>
      <c r="C75" s="301"/>
      <c r="D75" s="121"/>
      <c r="E75" s="93"/>
      <c r="F75" s="401"/>
      <c r="G75" s="329"/>
      <c r="H75" s="330"/>
      <c r="I75" s="310"/>
      <c r="J75" s="310"/>
      <c r="K75" s="310"/>
      <c r="L75" s="329"/>
      <c r="M75" s="330"/>
      <c r="N75" s="310"/>
      <c r="O75" s="310"/>
      <c r="P75" s="310"/>
      <c r="Q75" s="446"/>
    </row>
    <row r="76" spans="1:17" ht="16.5" customHeight="1">
      <c r="A76" s="258">
        <v>51</v>
      </c>
      <c r="B76" s="300" t="s">
        <v>350</v>
      </c>
      <c r="C76" s="301">
        <v>5128414</v>
      </c>
      <c r="D76" s="121" t="s">
        <v>12</v>
      </c>
      <c r="E76" s="93" t="s">
        <v>330</v>
      </c>
      <c r="F76" s="401">
        <v>-1000</v>
      </c>
      <c r="G76" s="329">
        <v>919718</v>
      </c>
      <c r="H76" s="330">
        <v>919715</v>
      </c>
      <c r="I76" s="310">
        <f>G76-H76</f>
        <v>3</v>
      </c>
      <c r="J76" s="310">
        <f>$F76*I76</f>
        <v>-3000</v>
      </c>
      <c r="K76" s="310">
        <f>J76/1000000</f>
        <v>-0.003</v>
      </c>
      <c r="L76" s="329">
        <v>981137</v>
      </c>
      <c r="M76" s="330">
        <v>980994</v>
      </c>
      <c r="N76" s="310">
        <f>L76-M76</f>
        <v>143</v>
      </c>
      <c r="O76" s="310">
        <f>$F76*N76</f>
        <v>-143000</v>
      </c>
      <c r="P76" s="310">
        <f>O76/1000000</f>
        <v>-0.143</v>
      </c>
      <c r="Q76" s="446"/>
    </row>
    <row r="77" spans="1:17" ht="16.5" customHeight="1">
      <c r="A77" s="258">
        <v>52</v>
      </c>
      <c r="B77" s="300" t="s">
        <v>170</v>
      </c>
      <c r="C77" s="301">
        <v>4902504</v>
      </c>
      <c r="D77" s="121" t="s">
        <v>12</v>
      </c>
      <c r="E77" s="93" t="s">
        <v>330</v>
      </c>
      <c r="F77" s="401">
        <v>-1000</v>
      </c>
      <c r="G77" s="329">
        <v>2234</v>
      </c>
      <c r="H77" s="330">
        <v>2234</v>
      </c>
      <c r="I77" s="310">
        <f>G77-H77</f>
        <v>0</v>
      </c>
      <c r="J77" s="310">
        <f>$F77*I77</f>
        <v>0</v>
      </c>
      <c r="K77" s="310">
        <f>J77/1000000</f>
        <v>0</v>
      </c>
      <c r="L77" s="329">
        <v>996711</v>
      </c>
      <c r="M77" s="330">
        <v>996436</v>
      </c>
      <c r="N77" s="310">
        <f>L77-M77</f>
        <v>275</v>
      </c>
      <c r="O77" s="310">
        <f>$F77*N77</f>
        <v>-275000</v>
      </c>
      <c r="P77" s="310">
        <f>O77/1000000</f>
        <v>-0.275</v>
      </c>
      <c r="Q77" s="446"/>
    </row>
    <row r="78" spans="1:17" ht="16.5" customHeight="1">
      <c r="A78" s="258">
        <v>53</v>
      </c>
      <c r="B78" s="300" t="s">
        <v>415</v>
      </c>
      <c r="C78" s="301">
        <v>5128426</v>
      </c>
      <c r="D78" s="121" t="s">
        <v>12</v>
      </c>
      <c r="E78" s="93" t="s">
        <v>330</v>
      </c>
      <c r="F78" s="401">
        <v>-1000</v>
      </c>
      <c r="G78" s="329">
        <v>1984</v>
      </c>
      <c r="H78" s="330">
        <v>1983</v>
      </c>
      <c r="I78" s="310">
        <f>G78-H78</f>
        <v>1</v>
      </c>
      <c r="J78" s="310">
        <f>$F78*I78</f>
        <v>-1000</v>
      </c>
      <c r="K78" s="310">
        <f>J78/1000000</f>
        <v>-0.001</v>
      </c>
      <c r="L78" s="329">
        <v>988944</v>
      </c>
      <c r="M78" s="330">
        <v>989102</v>
      </c>
      <c r="N78" s="310">
        <f>L78-M78</f>
        <v>-158</v>
      </c>
      <c r="O78" s="310">
        <f>$F78*N78</f>
        <v>158000</v>
      </c>
      <c r="P78" s="310">
        <f>O78/1000000</f>
        <v>0.158</v>
      </c>
      <c r="Q78" s="446"/>
    </row>
    <row r="79" spans="2:17" ht="16.5" customHeight="1">
      <c r="B79" s="432" t="s">
        <v>367</v>
      </c>
      <c r="C79" s="301"/>
      <c r="D79" s="121"/>
      <c r="E79" s="93"/>
      <c r="F79" s="401"/>
      <c r="G79" s="329"/>
      <c r="H79" s="330"/>
      <c r="I79" s="310"/>
      <c r="J79" s="310"/>
      <c r="K79" s="310"/>
      <c r="L79" s="329"/>
      <c r="M79" s="330"/>
      <c r="N79" s="310"/>
      <c r="O79" s="310"/>
      <c r="P79" s="310"/>
      <c r="Q79" s="446"/>
    </row>
    <row r="80" spans="1:17" ht="16.5" customHeight="1">
      <c r="A80" s="258">
        <v>54</v>
      </c>
      <c r="B80" s="300" t="s">
        <v>368</v>
      </c>
      <c r="C80" s="301">
        <v>5100228</v>
      </c>
      <c r="D80" s="121" t="s">
        <v>12</v>
      </c>
      <c r="E80" s="93" t="s">
        <v>330</v>
      </c>
      <c r="F80" s="401">
        <v>800</v>
      </c>
      <c r="G80" s="329">
        <v>993087</v>
      </c>
      <c r="H80" s="330">
        <v>993087</v>
      </c>
      <c r="I80" s="310">
        <f aca="true" t="shared" si="15" ref="I80:I85">G80-H80</f>
        <v>0</v>
      </c>
      <c r="J80" s="310">
        <f aca="true" t="shared" si="16" ref="J80:J85">$F80*I80</f>
        <v>0</v>
      </c>
      <c r="K80" s="310">
        <f aca="true" t="shared" si="17" ref="K80:K85">J80/1000000</f>
        <v>0</v>
      </c>
      <c r="L80" s="329">
        <v>993087</v>
      </c>
      <c r="M80" s="330">
        <v>993087</v>
      </c>
      <c r="N80" s="310">
        <f aca="true" t="shared" si="18" ref="N80:N85">L80-M80</f>
        <v>0</v>
      </c>
      <c r="O80" s="310">
        <f aca="true" t="shared" si="19" ref="O80:O85">$F80*N80</f>
        <v>0</v>
      </c>
      <c r="P80" s="310">
        <f aca="true" t="shared" si="20" ref="P80:P85">O80/1000000</f>
        <v>0</v>
      </c>
      <c r="Q80" s="446"/>
    </row>
    <row r="81" spans="1:17" ht="16.5" customHeight="1">
      <c r="A81" s="258">
        <v>55</v>
      </c>
      <c r="B81" s="350" t="s">
        <v>369</v>
      </c>
      <c r="C81" s="301">
        <v>4865026</v>
      </c>
      <c r="D81" s="121" t="s">
        <v>12</v>
      </c>
      <c r="E81" s="93" t="s">
        <v>330</v>
      </c>
      <c r="F81" s="401">
        <v>800</v>
      </c>
      <c r="G81" s="329">
        <v>989738</v>
      </c>
      <c r="H81" s="330">
        <v>989800</v>
      </c>
      <c r="I81" s="310">
        <f t="shared" si="15"/>
        <v>-62</v>
      </c>
      <c r="J81" s="310">
        <f t="shared" si="16"/>
        <v>-49600</v>
      </c>
      <c r="K81" s="310">
        <f t="shared" si="17"/>
        <v>-0.0496</v>
      </c>
      <c r="L81" s="329">
        <v>473</v>
      </c>
      <c r="M81" s="330">
        <v>417</v>
      </c>
      <c r="N81" s="310">
        <f t="shared" si="18"/>
        <v>56</v>
      </c>
      <c r="O81" s="310">
        <f t="shared" si="19"/>
        <v>44800</v>
      </c>
      <c r="P81" s="310">
        <f t="shared" si="20"/>
        <v>0.0448</v>
      </c>
      <c r="Q81" s="446"/>
    </row>
    <row r="82" spans="1:17" ht="16.5" customHeight="1">
      <c r="A82" s="258">
        <v>56</v>
      </c>
      <c r="B82" s="300" t="s">
        <v>344</v>
      </c>
      <c r="C82" s="301">
        <v>5100233</v>
      </c>
      <c r="D82" s="121" t="s">
        <v>12</v>
      </c>
      <c r="E82" s="93" t="s">
        <v>330</v>
      </c>
      <c r="F82" s="401">
        <v>800</v>
      </c>
      <c r="G82" s="329">
        <v>967136</v>
      </c>
      <c r="H82" s="330">
        <v>967185</v>
      </c>
      <c r="I82" s="310">
        <f t="shared" si="15"/>
        <v>-49</v>
      </c>
      <c r="J82" s="310">
        <f t="shared" si="16"/>
        <v>-39200</v>
      </c>
      <c r="K82" s="310">
        <f t="shared" si="17"/>
        <v>-0.0392</v>
      </c>
      <c r="L82" s="329">
        <v>999725</v>
      </c>
      <c r="M82" s="330">
        <v>999826</v>
      </c>
      <c r="N82" s="310">
        <f t="shared" si="18"/>
        <v>-101</v>
      </c>
      <c r="O82" s="310">
        <f t="shared" si="19"/>
        <v>-80800</v>
      </c>
      <c r="P82" s="310">
        <f t="shared" si="20"/>
        <v>-0.0808</v>
      </c>
      <c r="Q82" s="446"/>
    </row>
    <row r="83" spans="1:17" ht="16.5" customHeight="1">
      <c r="A83" s="258">
        <v>57</v>
      </c>
      <c r="B83" s="300" t="s">
        <v>372</v>
      </c>
      <c r="C83" s="301">
        <v>4864971</v>
      </c>
      <c r="D83" s="121" t="s">
        <v>12</v>
      </c>
      <c r="E83" s="93" t="s">
        <v>330</v>
      </c>
      <c r="F83" s="401">
        <v>-800</v>
      </c>
      <c r="G83" s="329">
        <v>0</v>
      </c>
      <c r="H83" s="330">
        <v>0</v>
      </c>
      <c r="I83" s="310">
        <f t="shared" si="15"/>
        <v>0</v>
      </c>
      <c r="J83" s="310">
        <f t="shared" si="16"/>
        <v>0</v>
      </c>
      <c r="K83" s="310">
        <f t="shared" si="17"/>
        <v>0</v>
      </c>
      <c r="L83" s="329">
        <v>999495</v>
      </c>
      <c r="M83" s="330">
        <v>999420</v>
      </c>
      <c r="N83" s="310">
        <f t="shared" si="18"/>
        <v>75</v>
      </c>
      <c r="O83" s="310">
        <f t="shared" si="19"/>
        <v>-60000</v>
      </c>
      <c r="P83" s="310">
        <f t="shared" si="20"/>
        <v>-0.06</v>
      </c>
      <c r="Q83" s="446"/>
    </row>
    <row r="84" spans="1:17" ht="16.5" customHeight="1">
      <c r="A84" s="258">
        <v>58</v>
      </c>
      <c r="B84" s="300" t="s">
        <v>416</v>
      </c>
      <c r="C84" s="301">
        <v>4865049</v>
      </c>
      <c r="D84" s="121" t="s">
        <v>12</v>
      </c>
      <c r="E84" s="93" t="s">
        <v>330</v>
      </c>
      <c r="F84" s="401">
        <v>800</v>
      </c>
      <c r="G84" s="329">
        <v>1303</v>
      </c>
      <c r="H84" s="330">
        <v>1313</v>
      </c>
      <c r="I84" s="310">
        <f t="shared" si="15"/>
        <v>-10</v>
      </c>
      <c r="J84" s="310">
        <f t="shared" si="16"/>
        <v>-8000</v>
      </c>
      <c r="K84" s="310">
        <f t="shared" si="17"/>
        <v>-0.008</v>
      </c>
      <c r="L84" s="329">
        <v>999827</v>
      </c>
      <c r="M84" s="330">
        <v>999821</v>
      </c>
      <c r="N84" s="310">
        <f t="shared" si="18"/>
        <v>6</v>
      </c>
      <c r="O84" s="310">
        <f t="shared" si="19"/>
        <v>4800</v>
      </c>
      <c r="P84" s="310">
        <f t="shared" si="20"/>
        <v>0.0048</v>
      </c>
      <c r="Q84" s="446"/>
    </row>
    <row r="85" spans="1:17" ht="16.5" customHeight="1">
      <c r="A85" s="258">
        <v>59</v>
      </c>
      <c r="B85" s="300" t="s">
        <v>417</v>
      </c>
      <c r="C85" s="301">
        <v>5128436</v>
      </c>
      <c r="D85" s="121" t="s">
        <v>12</v>
      </c>
      <c r="E85" s="93" t="s">
        <v>330</v>
      </c>
      <c r="F85" s="401">
        <v>800</v>
      </c>
      <c r="G85" s="329">
        <v>997850</v>
      </c>
      <c r="H85" s="330">
        <v>997876</v>
      </c>
      <c r="I85" s="310">
        <f t="shared" si="15"/>
        <v>-26</v>
      </c>
      <c r="J85" s="310">
        <f t="shared" si="16"/>
        <v>-20800</v>
      </c>
      <c r="K85" s="310">
        <f t="shared" si="17"/>
        <v>-0.0208</v>
      </c>
      <c r="L85" s="329">
        <v>1000005</v>
      </c>
      <c r="M85" s="330">
        <v>999991</v>
      </c>
      <c r="N85" s="310">
        <f t="shared" si="18"/>
        <v>14</v>
      </c>
      <c r="O85" s="310">
        <f t="shared" si="19"/>
        <v>11200</v>
      </c>
      <c r="P85" s="310">
        <f t="shared" si="20"/>
        <v>0.0112</v>
      </c>
      <c r="Q85" s="446"/>
    </row>
    <row r="86" spans="2:17" ht="16.5" customHeight="1">
      <c r="B86" s="272" t="s">
        <v>102</v>
      </c>
      <c r="C86" s="301"/>
      <c r="D86" s="81"/>
      <c r="E86" s="81"/>
      <c r="F86" s="306"/>
      <c r="G86" s="409"/>
      <c r="H86" s="412"/>
      <c r="I86" s="310"/>
      <c r="J86" s="310"/>
      <c r="K86" s="310"/>
      <c r="L86" s="312"/>
      <c r="M86" s="310"/>
      <c r="N86" s="310"/>
      <c r="O86" s="310"/>
      <c r="P86" s="310"/>
      <c r="Q86" s="446"/>
    </row>
    <row r="87" spans="1:17" ht="16.5" customHeight="1">
      <c r="A87" s="258">
        <v>60</v>
      </c>
      <c r="B87" s="300" t="s">
        <v>113</v>
      </c>
      <c r="C87" s="301">
        <v>4864949</v>
      </c>
      <c r="D87" s="121" t="s">
        <v>12</v>
      </c>
      <c r="E87" s="93" t="s">
        <v>330</v>
      </c>
      <c r="F87" s="308">
        <v>2000</v>
      </c>
      <c r="G87" s="329">
        <v>997859</v>
      </c>
      <c r="H87" s="267">
        <v>997862</v>
      </c>
      <c r="I87" s="310">
        <f>G87-H87</f>
        <v>-3</v>
      </c>
      <c r="J87" s="310">
        <f>$F87*I87</f>
        <v>-6000</v>
      </c>
      <c r="K87" s="310">
        <f>J87/1000000</f>
        <v>-0.006</v>
      </c>
      <c r="L87" s="329">
        <v>999814</v>
      </c>
      <c r="M87" s="267">
        <v>999991</v>
      </c>
      <c r="N87" s="310">
        <f>L87-M87</f>
        <v>-177</v>
      </c>
      <c r="O87" s="310">
        <f>$F87*N87</f>
        <v>-354000</v>
      </c>
      <c r="P87" s="310">
        <f>O87/1000000</f>
        <v>-0.354</v>
      </c>
      <c r="Q87" s="446"/>
    </row>
    <row r="88" spans="1:17" ht="16.5" customHeight="1">
      <c r="A88" s="258">
        <v>61</v>
      </c>
      <c r="B88" s="300" t="s">
        <v>114</v>
      </c>
      <c r="C88" s="301">
        <v>4865016</v>
      </c>
      <c r="D88" s="121" t="s">
        <v>12</v>
      </c>
      <c r="E88" s="93" t="s">
        <v>330</v>
      </c>
      <c r="F88" s="308">
        <v>800</v>
      </c>
      <c r="G88" s="329">
        <v>7</v>
      </c>
      <c r="H88" s="267">
        <v>7</v>
      </c>
      <c r="I88" s="310">
        <f>G88-H88</f>
        <v>0</v>
      </c>
      <c r="J88" s="310">
        <f>$F88*I88</f>
        <v>0</v>
      </c>
      <c r="K88" s="310">
        <f>J88/1000000</f>
        <v>0</v>
      </c>
      <c r="L88" s="329">
        <v>999722</v>
      </c>
      <c r="M88" s="267">
        <v>999722</v>
      </c>
      <c r="N88" s="310">
        <f>L88-M88</f>
        <v>0</v>
      </c>
      <c r="O88" s="310">
        <f>$F88*N88</f>
        <v>0</v>
      </c>
      <c r="P88" s="310">
        <f>O88/1000000</f>
        <v>0</v>
      </c>
      <c r="Q88" s="458"/>
    </row>
    <row r="89" spans="1:17" ht="16.5" customHeight="1">
      <c r="A89" s="258"/>
      <c r="B89" s="302" t="s">
        <v>169</v>
      </c>
      <c r="C89" s="301"/>
      <c r="D89" s="121"/>
      <c r="E89" s="121"/>
      <c r="F89" s="308"/>
      <c r="G89" s="409"/>
      <c r="H89" s="412"/>
      <c r="I89" s="310"/>
      <c r="J89" s="310"/>
      <c r="K89" s="310"/>
      <c r="L89" s="312"/>
      <c r="M89" s="310"/>
      <c r="N89" s="310"/>
      <c r="O89" s="310"/>
      <c r="P89" s="310"/>
      <c r="Q89" s="446"/>
    </row>
    <row r="90" spans="1:17" ht="16.5" customHeight="1">
      <c r="A90" s="258">
        <v>62</v>
      </c>
      <c r="B90" s="300" t="s">
        <v>35</v>
      </c>
      <c r="C90" s="301">
        <v>4864966</v>
      </c>
      <c r="D90" s="121" t="s">
        <v>12</v>
      </c>
      <c r="E90" s="93" t="s">
        <v>330</v>
      </c>
      <c r="F90" s="308">
        <v>-1000</v>
      </c>
      <c r="G90" s="329">
        <v>40213</v>
      </c>
      <c r="H90" s="330">
        <v>39825</v>
      </c>
      <c r="I90" s="310">
        <f>G90-H90</f>
        <v>388</v>
      </c>
      <c r="J90" s="310">
        <f>$F90*I90</f>
        <v>-388000</v>
      </c>
      <c r="K90" s="310">
        <f>J90/1000000</f>
        <v>-0.388</v>
      </c>
      <c r="L90" s="329">
        <v>920</v>
      </c>
      <c r="M90" s="330">
        <v>698</v>
      </c>
      <c r="N90" s="310">
        <f>L90-M90</f>
        <v>222</v>
      </c>
      <c r="O90" s="310">
        <f>$F90*N90</f>
        <v>-222000</v>
      </c>
      <c r="P90" s="310">
        <f>O90/1000000</f>
        <v>-0.222</v>
      </c>
      <c r="Q90" s="446"/>
    </row>
    <row r="91" spans="1:17" ht="16.5" customHeight="1">
      <c r="A91" s="258">
        <v>63</v>
      </c>
      <c r="B91" s="300" t="s">
        <v>170</v>
      </c>
      <c r="C91" s="301">
        <v>4865020</v>
      </c>
      <c r="D91" s="121" t="s">
        <v>12</v>
      </c>
      <c r="E91" s="93" t="s">
        <v>330</v>
      </c>
      <c r="F91" s="308">
        <v>-1000</v>
      </c>
      <c r="G91" s="329">
        <v>71306</v>
      </c>
      <c r="H91" s="330">
        <v>71093</v>
      </c>
      <c r="I91" s="310">
        <f>G91-H91</f>
        <v>213</v>
      </c>
      <c r="J91" s="310">
        <f>$F91*I91</f>
        <v>-213000</v>
      </c>
      <c r="K91" s="310">
        <f>J91/1000000</f>
        <v>-0.213</v>
      </c>
      <c r="L91" s="329">
        <v>725</v>
      </c>
      <c r="M91" s="330">
        <v>235</v>
      </c>
      <c r="N91" s="310">
        <f>L91-M91</f>
        <v>490</v>
      </c>
      <c r="O91" s="310">
        <f>$F91*N91</f>
        <v>-490000</v>
      </c>
      <c r="P91" s="310">
        <f>O91/1000000</f>
        <v>-0.49</v>
      </c>
      <c r="Q91" s="446"/>
    </row>
    <row r="92" spans="1:17" ht="16.5" customHeight="1">
      <c r="A92" s="258">
        <v>64</v>
      </c>
      <c r="B92" s="300" t="s">
        <v>415</v>
      </c>
      <c r="C92" s="301">
        <v>4864999</v>
      </c>
      <c r="D92" s="121" t="s">
        <v>12</v>
      </c>
      <c r="E92" s="93" t="s">
        <v>330</v>
      </c>
      <c r="F92" s="308">
        <v>-1000</v>
      </c>
      <c r="G92" s="329">
        <v>78187</v>
      </c>
      <c r="H92" s="330">
        <v>77999</v>
      </c>
      <c r="I92" s="310">
        <f>G92-H92</f>
        <v>188</v>
      </c>
      <c r="J92" s="310">
        <f>$F92*I92</f>
        <v>-188000</v>
      </c>
      <c r="K92" s="310">
        <f>J92/1000000</f>
        <v>-0.188</v>
      </c>
      <c r="L92" s="329">
        <v>707</v>
      </c>
      <c r="M92" s="330">
        <v>522</v>
      </c>
      <c r="N92" s="310">
        <f>L92-M92</f>
        <v>185</v>
      </c>
      <c r="O92" s="310">
        <f>$F92*N92</f>
        <v>-185000</v>
      </c>
      <c r="P92" s="310">
        <f>O92/1000000</f>
        <v>-0.185</v>
      </c>
      <c r="Q92" s="446"/>
    </row>
    <row r="93" spans="1:17" ht="16.5" customHeight="1">
      <c r="A93" s="258"/>
      <c r="B93" s="305" t="s">
        <v>26</v>
      </c>
      <c r="C93" s="275"/>
      <c r="D93" s="52"/>
      <c r="E93" s="52"/>
      <c r="F93" s="308"/>
      <c r="G93" s="409"/>
      <c r="H93" s="412"/>
      <c r="I93" s="310"/>
      <c r="J93" s="310"/>
      <c r="K93" s="310"/>
      <c r="L93" s="312"/>
      <c r="M93" s="310"/>
      <c r="N93" s="310"/>
      <c r="O93" s="310"/>
      <c r="P93" s="310"/>
      <c r="Q93" s="446"/>
    </row>
    <row r="94" spans="1:17" ht="16.5" customHeight="1">
      <c r="A94" s="258">
        <v>65</v>
      </c>
      <c r="B94" s="85" t="s">
        <v>78</v>
      </c>
      <c r="C94" s="323">
        <v>5295192</v>
      </c>
      <c r="D94" s="315" t="s">
        <v>12</v>
      </c>
      <c r="E94" s="315" t="s">
        <v>330</v>
      </c>
      <c r="F94" s="323">
        <v>100</v>
      </c>
      <c r="G94" s="329">
        <v>12696</v>
      </c>
      <c r="H94" s="330">
        <v>12594</v>
      </c>
      <c r="I94" s="330">
        <f>G94-H94</f>
        <v>102</v>
      </c>
      <c r="J94" s="330">
        <f>$F94*I94</f>
        <v>10200</v>
      </c>
      <c r="K94" s="331">
        <f>J94/1000000</f>
        <v>0.0102</v>
      </c>
      <c r="L94" s="329">
        <v>112599</v>
      </c>
      <c r="M94" s="330">
        <v>109275</v>
      </c>
      <c r="N94" s="330">
        <f>L94-M94</f>
        <v>3324</v>
      </c>
      <c r="O94" s="330">
        <f>$F94*N94</f>
        <v>332400</v>
      </c>
      <c r="P94" s="331">
        <f>O94/1000000</f>
        <v>0.3324</v>
      </c>
      <c r="Q94" s="446"/>
    </row>
    <row r="95" spans="1:17" ht="16.5" customHeight="1">
      <c r="A95" s="258">
        <v>66</v>
      </c>
      <c r="B95" s="302" t="s">
        <v>46</v>
      </c>
      <c r="C95" s="301"/>
      <c r="D95" s="121"/>
      <c r="E95" s="121"/>
      <c r="F95" s="308"/>
      <c r="G95" s="409"/>
      <c r="H95" s="412"/>
      <c r="I95" s="310"/>
      <c r="J95" s="310"/>
      <c r="K95" s="310"/>
      <c r="L95" s="312"/>
      <c r="M95" s="310"/>
      <c r="N95" s="310"/>
      <c r="O95" s="310"/>
      <c r="P95" s="310"/>
      <c r="Q95" s="446"/>
    </row>
    <row r="96" spans="1:17" ht="16.5" customHeight="1">
      <c r="A96" s="258">
        <v>67</v>
      </c>
      <c r="B96" s="300" t="s">
        <v>331</v>
      </c>
      <c r="C96" s="301">
        <v>4865149</v>
      </c>
      <c r="D96" s="121" t="s">
        <v>12</v>
      </c>
      <c r="E96" s="93" t="s">
        <v>330</v>
      </c>
      <c r="F96" s="308">
        <v>187.5</v>
      </c>
      <c r="G96" s="329">
        <v>998734</v>
      </c>
      <c r="H96" s="330">
        <v>998762</v>
      </c>
      <c r="I96" s="310">
        <f>G96-H96</f>
        <v>-28</v>
      </c>
      <c r="J96" s="310">
        <f>$F96*I96</f>
        <v>-5250</v>
      </c>
      <c r="K96" s="310">
        <f>J96/1000000</f>
        <v>-0.00525</v>
      </c>
      <c r="L96" s="329">
        <v>999968</v>
      </c>
      <c r="M96" s="330">
        <v>999962</v>
      </c>
      <c r="N96" s="310">
        <f>L96-M96</f>
        <v>6</v>
      </c>
      <c r="O96" s="310">
        <f>$F96*N96</f>
        <v>1125</v>
      </c>
      <c r="P96" s="310">
        <f>O96/1000000</f>
        <v>0.001125</v>
      </c>
      <c r="Q96" s="447"/>
    </row>
    <row r="97" spans="1:17" ht="16.5" customHeight="1">
      <c r="A97" s="258">
        <v>68</v>
      </c>
      <c r="B97" s="300" t="s">
        <v>424</v>
      </c>
      <c r="C97" s="301">
        <v>5295156</v>
      </c>
      <c r="D97" s="121" t="s">
        <v>12</v>
      </c>
      <c r="E97" s="93" t="s">
        <v>330</v>
      </c>
      <c r="F97" s="308">
        <v>400</v>
      </c>
      <c r="G97" s="329">
        <v>957887</v>
      </c>
      <c r="H97" s="330">
        <v>957683</v>
      </c>
      <c r="I97" s="310">
        <f>G97-H97</f>
        <v>204</v>
      </c>
      <c r="J97" s="310">
        <f>$F97*I97</f>
        <v>81600</v>
      </c>
      <c r="K97" s="310">
        <f>J97/1000000</f>
        <v>0.0816</v>
      </c>
      <c r="L97" s="329">
        <v>994640</v>
      </c>
      <c r="M97" s="330">
        <v>994059</v>
      </c>
      <c r="N97" s="310">
        <f>L97-M97</f>
        <v>581</v>
      </c>
      <c r="O97" s="310">
        <f>$F97*N97</f>
        <v>232400</v>
      </c>
      <c r="P97" s="310">
        <f>O97/1000000</f>
        <v>0.2324</v>
      </c>
      <c r="Q97" s="447"/>
    </row>
    <row r="98" spans="1:17" ht="16.5" customHeight="1">
      <c r="A98" s="258">
        <v>69</v>
      </c>
      <c r="B98" s="300" t="s">
        <v>425</v>
      </c>
      <c r="C98" s="301">
        <v>5295157</v>
      </c>
      <c r="D98" s="121" t="s">
        <v>12</v>
      </c>
      <c r="E98" s="93" t="s">
        <v>330</v>
      </c>
      <c r="F98" s="308">
        <v>400</v>
      </c>
      <c r="G98" s="329">
        <v>994590</v>
      </c>
      <c r="H98" s="330">
        <v>994455</v>
      </c>
      <c r="I98" s="310">
        <f>G98-H98</f>
        <v>135</v>
      </c>
      <c r="J98" s="310">
        <f>$F98*I98</f>
        <v>54000</v>
      </c>
      <c r="K98" s="310">
        <f>J98/1000000</f>
        <v>0.054</v>
      </c>
      <c r="L98" s="329">
        <v>70901</v>
      </c>
      <c r="M98" s="330">
        <v>70409</v>
      </c>
      <c r="N98" s="310">
        <f>L98-M98</f>
        <v>492</v>
      </c>
      <c r="O98" s="310">
        <f>$F98*N98</f>
        <v>196800</v>
      </c>
      <c r="P98" s="310">
        <f>O98/1000000</f>
        <v>0.1968</v>
      </c>
      <c r="Q98" s="447"/>
    </row>
    <row r="99" spans="1:17" ht="16.5" customHeight="1">
      <c r="A99" s="258"/>
      <c r="B99" s="305" t="s">
        <v>34</v>
      </c>
      <c r="C99" s="323"/>
      <c r="D99" s="337"/>
      <c r="E99" s="315"/>
      <c r="F99" s="323"/>
      <c r="G99" s="413"/>
      <c r="H99" s="412"/>
      <c r="I99" s="330"/>
      <c r="J99" s="330"/>
      <c r="K99" s="331"/>
      <c r="L99" s="329"/>
      <c r="M99" s="330"/>
      <c r="N99" s="330"/>
      <c r="O99" s="330"/>
      <c r="P99" s="331"/>
      <c r="Q99" s="446"/>
    </row>
    <row r="100" spans="1:17" ht="16.5" customHeight="1">
      <c r="A100" s="258">
        <v>70</v>
      </c>
      <c r="B100" s="783" t="s">
        <v>344</v>
      </c>
      <c r="C100" s="323">
        <v>5128439</v>
      </c>
      <c r="D100" s="336" t="s">
        <v>12</v>
      </c>
      <c r="E100" s="315" t="s">
        <v>330</v>
      </c>
      <c r="F100" s="323">
        <v>800</v>
      </c>
      <c r="G100" s="329">
        <v>948245</v>
      </c>
      <c r="H100" s="330">
        <v>948252</v>
      </c>
      <c r="I100" s="330">
        <f>G100-H100</f>
        <v>-7</v>
      </c>
      <c r="J100" s="330">
        <f>$F100*I100</f>
        <v>-5600</v>
      </c>
      <c r="K100" s="331">
        <f>J100/1000000</f>
        <v>-0.0056</v>
      </c>
      <c r="L100" s="329">
        <v>998190</v>
      </c>
      <c r="M100" s="330">
        <v>998586</v>
      </c>
      <c r="N100" s="330">
        <f>L100-M100</f>
        <v>-396</v>
      </c>
      <c r="O100" s="330">
        <f>$F100*N100</f>
        <v>-316800</v>
      </c>
      <c r="P100" s="331">
        <f>O100/1000000</f>
        <v>-0.3168</v>
      </c>
      <c r="Q100" s="458"/>
    </row>
    <row r="101" spans="1:17" ht="16.5" customHeight="1">
      <c r="A101" s="258"/>
      <c r="B101" s="678" t="s">
        <v>421</v>
      </c>
      <c r="C101" s="323"/>
      <c r="D101" s="336"/>
      <c r="E101" s="315"/>
      <c r="F101" s="323"/>
      <c r="G101" s="329"/>
      <c r="H101" s="330"/>
      <c r="I101" s="330"/>
      <c r="J101" s="330"/>
      <c r="K101" s="330"/>
      <c r="L101" s="329"/>
      <c r="M101" s="330"/>
      <c r="N101" s="330"/>
      <c r="O101" s="330"/>
      <c r="P101" s="330"/>
      <c r="Q101" s="458"/>
    </row>
    <row r="102" spans="1:17" ht="16.5" customHeight="1">
      <c r="A102" s="258">
        <v>70</v>
      </c>
      <c r="B102" s="679" t="s">
        <v>422</v>
      </c>
      <c r="C102" s="323">
        <v>5295127</v>
      </c>
      <c r="D102" s="336" t="s">
        <v>12</v>
      </c>
      <c r="E102" s="315" t="s">
        <v>330</v>
      </c>
      <c r="F102" s="323">
        <v>100</v>
      </c>
      <c r="G102" s="329">
        <v>390934</v>
      </c>
      <c r="H102" s="330">
        <v>390883</v>
      </c>
      <c r="I102" s="330">
        <f>G102-H102</f>
        <v>51</v>
      </c>
      <c r="J102" s="330">
        <f>$F102*I102</f>
        <v>5100</v>
      </c>
      <c r="K102" s="331">
        <f>J102/1000000</f>
        <v>0.0051</v>
      </c>
      <c r="L102" s="329">
        <v>4373</v>
      </c>
      <c r="M102" s="330">
        <v>2136</v>
      </c>
      <c r="N102" s="330">
        <f>L102-M102</f>
        <v>2237</v>
      </c>
      <c r="O102" s="330">
        <f>$F102*N102</f>
        <v>223700</v>
      </c>
      <c r="P102" s="331">
        <f>O102/1000000</f>
        <v>0.2237</v>
      </c>
      <c r="Q102" s="458"/>
    </row>
    <row r="103" spans="1:17" ht="16.5" customHeight="1">
      <c r="A103" s="258">
        <v>71</v>
      </c>
      <c r="B103" s="679" t="s">
        <v>426</v>
      </c>
      <c r="C103" s="323">
        <v>5128400</v>
      </c>
      <c r="D103" s="336" t="s">
        <v>12</v>
      </c>
      <c r="E103" s="315" t="s">
        <v>330</v>
      </c>
      <c r="F103" s="323">
        <v>1000</v>
      </c>
      <c r="G103" s="329">
        <v>5650</v>
      </c>
      <c r="H103" s="330">
        <v>5648</v>
      </c>
      <c r="I103" s="330">
        <f>G103-H103</f>
        <v>2</v>
      </c>
      <c r="J103" s="330">
        <f>$F103*I103</f>
        <v>2000</v>
      </c>
      <c r="K103" s="331">
        <f>J103/1000000</f>
        <v>0.002</v>
      </c>
      <c r="L103" s="329">
        <v>1629</v>
      </c>
      <c r="M103" s="330">
        <v>1931</v>
      </c>
      <c r="N103" s="330">
        <f>L103-M103</f>
        <v>-302</v>
      </c>
      <c r="O103" s="330">
        <f>$F103*N103</f>
        <v>-302000</v>
      </c>
      <c r="P103" s="331">
        <f>O103/1000000</f>
        <v>-0.302</v>
      </c>
      <c r="Q103" s="458"/>
    </row>
    <row r="104" spans="2:17" ht="16.5" customHeight="1">
      <c r="B104" s="305" t="s">
        <v>181</v>
      </c>
      <c r="C104" s="323"/>
      <c r="D104" s="336"/>
      <c r="E104" s="315"/>
      <c r="F104" s="323"/>
      <c r="G104" s="413"/>
      <c r="H104" s="412"/>
      <c r="I104" s="330"/>
      <c r="J104" s="330"/>
      <c r="K104" s="330"/>
      <c r="L104" s="329"/>
      <c r="M104" s="330"/>
      <c r="N104" s="330"/>
      <c r="O104" s="330"/>
      <c r="P104" s="330"/>
      <c r="Q104" s="446"/>
    </row>
    <row r="105" spans="1:17" ht="16.5" customHeight="1">
      <c r="A105" s="258">
        <v>72</v>
      </c>
      <c r="B105" s="300" t="s">
        <v>346</v>
      </c>
      <c r="C105" s="323">
        <v>4902555</v>
      </c>
      <c r="D105" s="336" t="s">
        <v>12</v>
      </c>
      <c r="E105" s="315" t="s">
        <v>330</v>
      </c>
      <c r="F105" s="323">
        <v>75</v>
      </c>
      <c r="G105" s="329">
        <v>10784</v>
      </c>
      <c r="H105" s="330">
        <v>10780</v>
      </c>
      <c r="I105" s="330">
        <f>G105-H105</f>
        <v>4</v>
      </c>
      <c r="J105" s="330">
        <f>$F105*I105</f>
        <v>300</v>
      </c>
      <c r="K105" s="331">
        <f>J105/1000000</f>
        <v>0.0003</v>
      </c>
      <c r="L105" s="329">
        <v>19126</v>
      </c>
      <c r="M105" s="330">
        <v>18539</v>
      </c>
      <c r="N105" s="330">
        <f>L105-M105</f>
        <v>587</v>
      </c>
      <c r="O105" s="330">
        <f>$F105*N105</f>
        <v>44025</v>
      </c>
      <c r="P105" s="331">
        <f>O105/1000000</f>
        <v>0.044025</v>
      </c>
      <c r="Q105" s="458"/>
    </row>
    <row r="106" spans="1:17" ht="16.5" customHeight="1">
      <c r="A106" s="258">
        <v>73</v>
      </c>
      <c r="B106" s="300" t="s">
        <v>347</v>
      </c>
      <c r="C106" s="323">
        <v>4902581</v>
      </c>
      <c r="D106" s="336" t="s">
        <v>12</v>
      </c>
      <c r="E106" s="315" t="s">
        <v>330</v>
      </c>
      <c r="F106" s="323">
        <v>100</v>
      </c>
      <c r="G106" s="329">
        <v>5297</v>
      </c>
      <c r="H106" s="330">
        <v>5292</v>
      </c>
      <c r="I106" s="330">
        <f>G106-H106</f>
        <v>5</v>
      </c>
      <c r="J106" s="330">
        <f>$F106*I106</f>
        <v>500</v>
      </c>
      <c r="K106" s="331">
        <f>J106/1000000</f>
        <v>0.0005</v>
      </c>
      <c r="L106" s="329">
        <v>12235</v>
      </c>
      <c r="M106" s="330">
        <v>11413</v>
      </c>
      <c r="N106" s="330">
        <f>L106-M106</f>
        <v>822</v>
      </c>
      <c r="O106" s="330">
        <f>$F106*N106</f>
        <v>82200</v>
      </c>
      <c r="P106" s="331">
        <f>O106/1000000</f>
        <v>0.0822</v>
      </c>
      <c r="Q106" s="446"/>
    </row>
    <row r="107" spans="2:17" ht="16.5" customHeight="1">
      <c r="B107" s="305" t="s">
        <v>400</v>
      </c>
      <c r="C107" s="323"/>
      <c r="D107" s="336"/>
      <c r="E107" s="315"/>
      <c r="F107" s="323"/>
      <c r="G107" s="329"/>
      <c r="H107" s="330"/>
      <c r="I107" s="330"/>
      <c r="J107" s="330"/>
      <c r="K107" s="330"/>
      <c r="L107" s="329"/>
      <c r="M107" s="330"/>
      <c r="N107" s="330"/>
      <c r="O107" s="330"/>
      <c r="P107" s="330"/>
      <c r="Q107" s="446"/>
    </row>
    <row r="108" spans="1:17" ht="16.5" customHeight="1">
      <c r="A108" s="258">
        <v>74</v>
      </c>
      <c r="B108" s="300" t="s">
        <v>401</v>
      </c>
      <c r="C108" s="323">
        <v>4864861</v>
      </c>
      <c r="D108" s="336" t="s">
        <v>12</v>
      </c>
      <c r="E108" s="315" t="s">
        <v>330</v>
      </c>
      <c r="F108" s="323">
        <v>500</v>
      </c>
      <c r="G108" s="329">
        <v>6890</v>
      </c>
      <c r="H108" s="330">
        <v>6566</v>
      </c>
      <c r="I108" s="330">
        <f aca="true" t="shared" si="21" ref="I108:I115">G108-H108</f>
        <v>324</v>
      </c>
      <c r="J108" s="330">
        <f aca="true" t="shared" si="22" ref="J108:J115">$F108*I108</f>
        <v>162000</v>
      </c>
      <c r="K108" s="331">
        <f aca="true" t="shared" si="23" ref="K108:K115">J108/1000000</f>
        <v>0.162</v>
      </c>
      <c r="L108" s="329">
        <v>3066</v>
      </c>
      <c r="M108" s="330">
        <v>2952</v>
      </c>
      <c r="N108" s="330">
        <f aca="true" t="shared" si="24" ref="N108:N115">L108-M108</f>
        <v>114</v>
      </c>
      <c r="O108" s="330">
        <f aca="true" t="shared" si="25" ref="O108:O115">$F108*N108</f>
        <v>57000</v>
      </c>
      <c r="P108" s="331">
        <f aca="true" t="shared" si="26" ref="P108:P115">O108/1000000</f>
        <v>0.057</v>
      </c>
      <c r="Q108" s="458"/>
    </row>
    <row r="109" spans="1:17" ht="16.5" customHeight="1">
      <c r="A109" s="258">
        <v>75</v>
      </c>
      <c r="B109" s="300" t="s">
        <v>402</v>
      </c>
      <c r="C109" s="323">
        <v>4864877</v>
      </c>
      <c r="D109" s="336" t="s">
        <v>12</v>
      </c>
      <c r="E109" s="315" t="s">
        <v>330</v>
      </c>
      <c r="F109" s="323">
        <v>1000</v>
      </c>
      <c r="G109" s="329">
        <v>1152</v>
      </c>
      <c r="H109" s="330">
        <v>1255</v>
      </c>
      <c r="I109" s="330">
        <f t="shared" si="21"/>
        <v>-103</v>
      </c>
      <c r="J109" s="330">
        <f t="shared" si="22"/>
        <v>-103000</v>
      </c>
      <c r="K109" s="331">
        <f t="shared" si="23"/>
        <v>-0.103</v>
      </c>
      <c r="L109" s="329">
        <v>4071</v>
      </c>
      <c r="M109" s="330">
        <v>4076</v>
      </c>
      <c r="N109" s="330">
        <f t="shared" si="24"/>
        <v>-5</v>
      </c>
      <c r="O109" s="330">
        <f t="shared" si="25"/>
        <v>-5000</v>
      </c>
      <c r="P109" s="331">
        <f t="shared" si="26"/>
        <v>-0.005</v>
      </c>
      <c r="Q109" s="446"/>
    </row>
    <row r="110" spans="1:17" ht="16.5" customHeight="1">
      <c r="A110" s="258">
        <v>76</v>
      </c>
      <c r="B110" s="300" t="s">
        <v>403</v>
      </c>
      <c r="C110" s="323">
        <v>4864841</v>
      </c>
      <c r="D110" s="336" t="s">
        <v>12</v>
      </c>
      <c r="E110" s="315" t="s">
        <v>330</v>
      </c>
      <c r="F110" s="323">
        <v>1000</v>
      </c>
      <c r="G110" s="329">
        <v>991595</v>
      </c>
      <c r="H110" s="330">
        <v>991853</v>
      </c>
      <c r="I110" s="330">
        <f t="shared" si="21"/>
        <v>-258</v>
      </c>
      <c r="J110" s="330">
        <f t="shared" si="22"/>
        <v>-258000</v>
      </c>
      <c r="K110" s="331">
        <f t="shared" si="23"/>
        <v>-0.258</v>
      </c>
      <c r="L110" s="329">
        <v>1081</v>
      </c>
      <c r="M110" s="330">
        <v>1094</v>
      </c>
      <c r="N110" s="330">
        <f t="shared" si="24"/>
        <v>-13</v>
      </c>
      <c r="O110" s="330">
        <f t="shared" si="25"/>
        <v>-13000</v>
      </c>
      <c r="P110" s="331">
        <f t="shared" si="26"/>
        <v>-0.013</v>
      </c>
      <c r="Q110" s="446"/>
    </row>
    <row r="111" spans="1:17" ht="16.5" customHeight="1">
      <c r="A111" s="258">
        <v>77</v>
      </c>
      <c r="B111" s="300" t="s">
        <v>404</v>
      </c>
      <c r="C111" s="323">
        <v>4864882</v>
      </c>
      <c r="D111" s="336" t="s">
        <v>12</v>
      </c>
      <c r="E111" s="315" t="s">
        <v>330</v>
      </c>
      <c r="F111" s="323">
        <v>1000</v>
      </c>
      <c r="G111" s="329">
        <v>4881</v>
      </c>
      <c r="H111" s="330">
        <v>4819</v>
      </c>
      <c r="I111" s="330">
        <f t="shared" si="21"/>
        <v>62</v>
      </c>
      <c r="J111" s="330">
        <f t="shared" si="22"/>
        <v>62000</v>
      </c>
      <c r="K111" s="331">
        <f t="shared" si="23"/>
        <v>0.062</v>
      </c>
      <c r="L111" s="329">
        <v>6495</v>
      </c>
      <c r="M111" s="330">
        <v>6492</v>
      </c>
      <c r="N111" s="330">
        <f t="shared" si="24"/>
        <v>3</v>
      </c>
      <c r="O111" s="330">
        <f t="shared" si="25"/>
        <v>3000</v>
      </c>
      <c r="P111" s="331">
        <f t="shared" si="26"/>
        <v>0.003</v>
      </c>
      <c r="Q111" s="446"/>
    </row>
    <row r="112" spans="1:17" ht="16.5" customHeight="1">
      <c r="A112" s="258">
        <v>78</v>
      </c>
      <c r="B112" s="300" t="s">
        <v>405</v>
      </c>
      <c r="C112" s="323">
        <v>4864824</v>
      </c>
      <c r="D112" s="336" t="s">
        <v>12</v>
      </c>
      <c r="E112" s="315" t="s">
        <v>330</v>
      </c>
      <c r="F112" s="323">
        <v>160</v>
      </c>
      <c r="G112" s="329">
        <v>3112</v>
      </c>
      <c r="H112" s="330">
        <v>4694</v>
      </c>
      <c r="I112" s="330">
        <f>G112-H112</f>
        <v>-1582</v>
      </c>
      <c r="J112" s="330">
        <f>$F112*I112</f>
        <v>-253120</v>
      </c>
      <c r="K112" s="330">
        <f>J112/1000000</f>
        <v>-0.25312</v>
      </c>
      <c r="L112" s="329">
        <v>999720</v>
      </c>
      <c r="M112" s="330">
        <v>999757</v>
      </c>
      <c r="N112" s="330">
        <f>L112-M112</f>
        <v>-37</v>
      </c>
      <c r="O112" s="330">
        <f>$F112*N112</f>
        <v>-5920</v>
      </c>
      <c r="P112" s="330">
        <f>O112/1000000</f>
        <v>-0.00592</v>
      </c>
      <c r="Q112" s="458"/>
    </row>
    <row r="113" spans="1:17" ht="16.5" customHeight="1">
      <c r="A113" s="273">
        <v>79</v>
      </c>
      <c r="B113" s="300" t="s">
        <v>406</v>
      </c>
      <c r="C113" s="323">
        <v>5295121</v>
      </c>
      <c r="D113" s="336" t="s">
        <v>12</v>
      </c>
      <c r="E113" s="315" t="s">
        <v>330</v>
      </c>
      <c r="F113" s="323">
        <v>100</v>
      </c>
      <c r="G113" s="329">
        <v>180404</v>
      </c>
      <c r="H113" s="330">
        <v>178761</v>
      </c>
      <c r="I113" s="330">
        <f>G113-H113</f>
        <v>1643</v>
      </c>
      <c r="J113" s="330">
        <f>$F113*I113</f>
        <v>164300</v>
      </c>
      <c r="K113" s="330">
        <f>J113/1000000</f>
        <v>0.1643</v>
      </c>
      <c r="L113" s="329">
        <v>46835</v>
      </c>
      <c r="M113" s="330">
        <v>46676</v>
      </c>
      <c r="N113" s="330">
        <f>L113-M113</f>
        <v>159</v>
      </c>
      <c r="O113" s="330">
        <f>$F113*N113</f>
        <v>15900</v>
      </c>
      <c r="P113" s="330">
        <f>O113/1000000</f>
        <v>0.0159</v>
      </c>
      <c r="Q113" s="458"/>
    </row>
    <row r="114" spans="1:17" ht="16.5" customHeight="1">
      <c r="A114" s="312">
        <v>80</v>
      </c>
      <c r="B114" s="300" t="s">
        <v>428</v>
      </c>
      <c r="C114" s="323">
        <v>4864879</v>
      </c>
      <c r="D114" s="336" t="s">
        <v>12</v>
      </c>
      <c r="E114" s="315" t="s">
        <v>330</v>
      </c>
      <c r="F114" s="323">
        <v>1000</v>
      </c>
      <c r="G114" s="329">
        <v>2794</v>
      </c>
      <c r="H114" s="330">
        <v>2770</v>
      </c>
      <c r="I114" s="330">
        <f>G114-H114</f>
        <v>24</v>
      </c>
      <c r="J114" s="330">
        <f>$F114*I114</f>
        <v>24000</v>
      </c>
      <c r="K114" s="330">
        <f>J114/1000000</f>
        <v>0.024</v>
      </c>
      <c r="L114" s="329">
        <v>584</v>
      </c>
      <c r="M114" s="330">
        <v>478</v>
      </c>
      <c r="N114" s="330">
        <f>L114-M114</f>
        <v>106</v>
      </c>
      <c r="O114" s="330">
        <f>$F114*N114</f>
        <v>106000</v>
      </c>
      <c r="P114" s="330">
        <f>O114/1000000</f>
        <v>0.106</v>
      </c>
      <c r="Q114" s="800"/>
    </row>
    <row r="115" spans="1:17" s="104" customFormat="1" ht="16.5" customHeight="1">
      <c r="A115" s="312">
        <v>81</v>
      </c>
      <c r="B115" s="300" t="s">
        <v>429</v>
      </c>
      <c r="C115" s="690">
        <v>4864847</v>
      </c>
      <c r="D115" s="690" t="s">
        <v>12</v>
      </c>
      <c r="E115" s="315" t="s">
        <v>330</v>
      </c>
      <c r="F115" s="267">
        <v>1000</v>
      </c>
      <c r="G115" s="329">
        <v>3499</v>
      </c>
      <c r="H115" s="301">
        <v>3472</v>
      </c>
      <c r="I115" s="301">
        <f t="shared" si="21"/>
        <v>27</v>
      </c>
      <c r="J115" s="301">
        <f t="shared" si="22"/>
        <v>27000</v>
      </c>
      <c r="K115" s="267">
        <f t="shared" si="23"/>
        <v>0.027</v>
      </c>
      <c r="L115" s="329">
        <v>6716</v>
      </c>
      <c r="M115" s="301">
        <v>6597</v>
      </c>
      <c r="N115" s="301">
        <f t="shared" si="24"/>
        <v>119</v>
      </c>
      <c r="O115" s="301">
        <f t="shared" si="25"/>
        <v>119000</v>
      </c>
      <c r="P115" s="267">
        <f t="shared" si="26"/>
        <v>0.119</v>
      </c>
      <c r="Q115" s="800"/>
    </row>
    <row r="116" spans="2:17" ht="16.5" customHeight="1">
      <c r="B116" s="335" t="s">
        <v>438</v>
      </c>
      <c r="C116" s="38"/>
      <c r="D116" s="121"/>
      <c r="E116" s="93"/>
      <c r="F116" s="39"/>
      <c r="G116" s="329"/>
      <c r="H116" s="330"/>
      <c r="I116" s="310"/>
      <c r="J116" s="310"/>
      <c r="K116" s="310"/>
      <c r="L116" s="329"/>
      <c r="M116" s="330"/>
      <c r="N116" s="310"/>
      <c r="O116" s="310"/>
      <c r="P116" s="310"/>
      <c r="Q116" s="447"/>
    </row>
    <row r="117" spans="1:17" ht="16.5" customHeight="1">
      <c r="A117" s="312">
        <v>82</v>
      </c>
      <c r="B117" s="744" t="s">
        <v>439</v>
      </c>
      <c r="C117" s="38">
        <v>4865158</v>
      </c>
      <c r="D117" s="121" t="s">
        <v>12</v>
      </c>
      <c r="E117" s="93" t="s">
        <v>330</v>
      </c>
      <c r="F117" s="450">
        <v>200</v>
      </c>
      <c r="G117" s="329">
        <v>999416</v>
      </c>
      <c r="H117" s="330">
        <v>999416</v>
      </c>
      <c r="I117" s="310">
        <f>G117-H117</f>
        <v>0</v>
      </c>
      <c r="J117" s="310">
        <f>$F117*I117</f>
        <v>0</v>
      </c>
      <c r="K117" s="310">
        <f>J117/1000000</f>
        <v>0</v>
      </c>
      <c r="L117" s="329">
        <v>12275</v>
      </c>
      <c r="M117" s="330">
        <v>12232</v>
      </c>
      <c r="N117" s="310">
        <f>L117-M117</f>
        <v>43</v>
      </c>
      <c r="O117" s="310">
        <f>$F117*N117</f>
        <v>8600</v>
      </c>
      <c r="P117" s="310">
        <f>O117/1000000</f>
        <v>0.0086</v>
      </c>
      <c r="Q117" s="447"/>
    </row>
    <row r="118" spans="1:17" ht="16.5">
      <c r="A118" s="312">
        <v>83</v>
      </c>
      <c r="B118" s="744" t="s">
        <v>440</v>
      </c>
      <c r="C118" s="38">
        <v>4864816</v>
      </c>
      <c r="D118" s="121" t="s">
        <v>12</v>
      </c>
      <c r="E118" s="93" t="s">
        <v>330</v>
      </c>
      <c r="F118" s="450">
        <v>187.5</v>
      </c>
      <c r="G118" s="329">
        <v>996944</v>
      </c>
      <c r="H118" s="330">
        <v>996946</v>
      </c>
      <c r="I118" s="310">
        <f>G118-H118</f>
        <v>-2</v>
      </c>
      <c r="J118" s="310">
        <f>$F118*I118</f>
        <v>-375</v>
      </c>
      <c r="K118" s="310">
        <f>J118/1000000</f>
        <v>-0.000375</v>
      </c>
      <c r="L118" s="329">
        <v>5588</v>
      </c>
      <c r="M118" s="330">
        <v>5511</v>
      </c>
      <c r="N118" s="310">
        <f>L118-M118</f>
        <v>77</v>
      </c>
      <c r="O118" s="310">
        <f>$F118*N118</f>
        <v>14437.5</v>
      </c>
      <c r="P118" s="310">
        <f>O118/1000000</f>
        <v>0.0144375</v>
      </c>
      <c r="Q118" s="447"/>
    </row>
    <row r="119" spans="1:17" ht="16.5">
      <c r="A119" s="310">
        <v>84</v>
      </c>
      <c r="B119" s="744" t="s">
        <v>441</v>
      </c>
      <c r="C119" s="38">
        <v>4864808</v>
      </c>
      <c r="D119" s="121" t="s">
        <v>12</v>
      </c>
      <c r="E119" s="93" t="s">
        <v>330</v>
      </c>
      <c r="F119" s="450">
        <v>187.5</v>
      </c>
      <c r="G119" s="329">
        <v>998719</v>
      </c>
      <c r="H119" s="330">
        <v>998719</v>
      </c>
      <c r="I119" s="310">
        <f>G119-H119</f>
        <v>0</v>
      </c>
      <c r="J119" s="310">
        <f>$F119*I119</f>
        <v>0</v>
      </c>
      <c r="K119" s="310">
        <f>J119/1000000</f>
        <v>0</v>
      </c>
      <c r="L119" s="329">
        <v>3844</v>
      </c>
      <c r="M119" s="330">
        <v>3614</v>
      </c>
      <c r="N119" s="310">
        <f>L119-M119</f>
        <v>230</v>
      </c>
      <c r="O119" s="310">
        <f>$F119*N119</f>
        <v>43125</v>
      </c>
      <c r="P119" s="310">
        <f>O119/1000000</f>
        <v>0.043125</v>
      </c>
      <c r="Q119" s="447"/>
    </row>
    <row r="120" spans="1:17" ht="16.5">
      <c r="A120" s="310">
        <v>85</v>
      </c>
      <c r="B120" s="744" t="s">
        <v>442</v>
      </c>
      <c r="C120" s="38">
        <v>4865005</v>
      </c>
      <c r="D120" s="121" t="s">
        <v>12</v>
      </c>
      <c r="E120" s="93" t="s">
        <v>330</v>
      </c>
      <c r="F120" s="450">
        <v>250</v>
      </c>
      <c r="G120" s="329">
        <v>1803</v>
      </c>
      <c r="H120" s="330">
        <v>1732</v>
      </c>
      <c r="I120" s="310">
        <f>G120-H120</f>
        <v>71</v>
      </c>
      <c r="J120" s="310">
        <f>$F120*I120</f>
        <v>17750</v>
      </c>
      <c r="K120" s="310">
        <f>J120/1000000</f>
        <v>0.01775</v>
      </c>
      <c r="L120" s="329">
        <v>6402</v>
      </c>
      <c r="M120" s="330">
        <v>5682</v>
      </c>
      <c r="N120" s="310">
        <f>L120-M120</f>
        <v>720</v>
      </c>
      <c r="O120" s="310">
        <f>$F120*N120</f>
        <v>180000</v>
      </c>
      <c r="P120" s="310">
        <f>O120/1000000</f>
        <v>0.18</v>
      </c>
      <c r="Q120" s="447"/>
    </row>
    <row r="121" spans="1:17" s="482" customFormat="1" ht="17.25" thickBot="1">
      <c r="A121" s="784">
        <v>86</v>
      </c>
      <c r="B121" s="785" t="s">
        <v>443</v>
      </c>
      <c r="C121" s="727">
        <v>4864822</v>
      </c>
      <c r="D121" s="250" t="s">
        <v>12</v>
      </c>
      <c r="E121" s="251" t="s">
        <v>330</v>
      </c>
      <c r="F121" s="727">
        <v>100</v>
      </c>
      <c r="G121" s="444">
        <v>999569</v>
      </c>
      <c r="H121" s="330">
        <v>999524</v>
      </c>
      <c r="I121" s="314">
        <f>G121-H121</f>
        <v>45</v>
      </c>
      <c r="J121" s="314">
        <f>$F121*I121</f>
        <v>4500</v>
      </c>
      <c r="K121" s="314">
        <f>J121/1000000</f>
        <v>0.0045</v>
      </c>
      <c r="L121" s="444">
        <v>21045</v>
      </c>
      <c r="M121" s="330">
        <v>18673</v>
      </c>
      <c r="N121" s="314">
        <f>L121-M121</f>
        <v>2372</v>
      </c>
      <c r="O121" s="314">
        <f>$F121*N121</f>
        <v>237200</v>
      </c>
      <c r="P121" s="314">
        <f>O121/1000000</f>
        <v>0.2372</v>
      </c>
      <c r="Q121" s="786"/>
    </row>
    <row r="122" spans="1:16" ht="21" customHeight="1" thickTop="1">
      <c r="A122" s="182" t="s">
        <v>296</v>
      </c>
      <c r="C122" s="55"/>
      <c r="D122" s="89"/>
      <c r="E122" s="89"/>
      <c r="F122" s="581"/>
      <c r="K122" s="582">
        <f>SUM(K8:K121)</f>
        <v>-3.88701999</v>
      </c>
      <c r="L122" s="20"/>
      <c r="M122" s="20"/>
      <c r="N122" s="20"/>
      <c r="O122" s="20"/>
      <c r="P122" s="582">
        <f>SUM(P8:P121)</f>
        <v>10.11055095</v>
      </c>
    </row>
    <row r="123" spans="3:16" ht="9.75" customHeight="1" hidden="1">
      <c r="C123" s="89"/>
      <c r="D123" s="89"/>
      <c r="E123" s="89"/>
      <c r="F123" s="581"/>
      <c r="L123" s="533"/>
      <c r="M123" s="533"/>
      <c r="N123" s="533"/>
      <c r="O123" s="533"/>
      <c r="P123" s="533"/>
    </row>
    <row r="124" spans="1:17" ht="24" thickBot="1">
      <c r="A124" s="386" t="s">
        <v>185</v>
      </c>
      <c r="C124" s="89"/>
      <c r="D124" s="89"/>
      <c r="E124" s="89"/>
      <c r="F124" s="581"/>
      <c r="G124" s="479"/>
      <c r="H124" s="479"/>
      <c r="I124" s="45" t="s">
        <v>379</v>
      </c>
      <c r="J124" s="479"/>
      <c r="K124" s="479"/>
      <c r="L124" s="480"/>
      <c r="M124" s="480"/>
      <c r="N124" s="45" t="s">
        <v>380</v>
      </c>
      <c r="O124" s="480"/>
      <c r="P124" s="480"/>
      <c r="Q124" s="578" t="str">
        <f>NDPL!$Q$1</f>
        <v>JUNE-2019</v>
      </c>
    </row>
    <row r="125" spans="1:17" ht="39.75" thickBot="1" thickTop="1">
      <c r="A125" s="500" t="s">
        <v>8</v>
      </c>
      <c r="B125" s="501" t="s">
        <v>9</v>
      </c>
      <c r="C125" s="502" t="s">
        <v>1</v>
      </c>
      <c r="D125" s="502" t="s">
        <v>2</v>
      </c>
      <c r="E125" s="502" t="s">
        <v>3</v>
      </c>
      <c r="F125" s="583" t="s">
        <v>10</v>
      </c>
      <c r="G125" s="500" t="str">
        <f>NDPL!G5</f>
        <v>FINAL READING 30/06/2019</v>
      </c>
      <c r="H125" s="502" t="str">
        <f>NDPL!H5</f>
        <v>INTIAL READING 01/06/2019</v>
      </c>
      <c r="I125" s="502" t="s">
        <v>4</v>
      </c>
      <c r="J125" s="502" t="s">
        <v>5</v>
      </c>
      <c r="K125" s="502" t="s">
        <v>6</v>
      </c>
      <c r="L125" s="500" t="str">
        <f>NDPL!G5</f>
        <v>FINAL READING 30/06/2019</v>
      </c>
      <c r="M125" s="502" t="str">
        <f>NDPL!H5</f>
        <v>INTIAL READING 01/06/2019</v>
      </c>
      <c r="N125" s="502" t="s">
        <v>4</v>
      </c>
      <c r="O125" s="502" t="s">
        <v>5</v>
      </c>
      <c r="P125" s="502" t="s">
        <v>6</v>
      </c>
      <c r="Q125" s="525" t="s">
        <v>293</v>
      </c>
    </row>
    <row r="126" spans="3:16" ht="18" thickBot="1" thickTop="1">
      <c r="C126" s="89"/>
      <c r="D126" s="89"/>
      <c r="E126" s="89"/>
      <c r="F126" s="581"/>
      <c r="L126" s="533"/>
      <c r="M126" s="533"/>
      <c r="N126" s="533"/>
      <c r="O126" s="533"/>
      <c r="P126" s="533"/>
    </row>
    <row r="127" spans="1:17" ht="18" customHeight="1" thickTop="1">
      <c r="A127" s="341"/>
      <c r="B127" s="342" t="s">
        <v>171</v>
      </c>
      <c r="C127" s="313"/>
      <c r="D127" s="90"/>
      <c r="E127" s="90"/>
      <c r="F127" s="309"/>
      <c r="G127" s="51"/>
      <c r="H127" s="454"/>
      <c r="I127" s="454"/>
      <c r="J127" s="454"/>
      <c r="K127" s="584"/>
      <c r="L127" s="535"/>
      <c r="M127" s="536"/>
      <c r="N127" s="536"/>
      <c r="O127" s="536"/>
      <c r="P127" s="537"/>
      <c r="Q127" s="532"/>
    </row>
    <row r="128" spans="1:17" ht="18">
      <c r="A128" s="312">
        <v>1</v>
      </c>
      <c r="B128" s="343" t="s">
        <v>172</v>
      </c>
      <c r="C128" s="323">
        <v>4865151</v>
      </c>
      <c r="D128" s="121" t="s">
        <v>12</v>
      </c>
      <c r="E128" s="93" t="s">
        <v>330</v>
      </c>
      <c r="F128" s="310">
        <v>-100</v>
      </c>
      <c r="G128" s="329">
        <v>22060</v>
      </c>
      <c r="H128" s="330">
        <v>20726</v>
      </c>
      <c r="I128" s="273">
        <f>G128-H128</f>
        <v>1334</v>
      </c>
      <c r="J128" s="273">
        <f>$F128*I128</f>
        <v>-133400</v>
      </c>
      <c r="K128" s="273">
        <f>J128/1000000</f>
        <v>-0.1334</v>
      </c>
      <c r="L128" s="329">
        <v>3056</v>
      </c>
      <c r="M128" s="330">
        <v>3056</v>
      </c>
      <c r="N128" s="273">
        <f>L128-M128</f>
        <v>0</v>
      </c>
      <c r="O128" s="273">
        <f>$F128*N128</f>
        <v>0</v>
      </c>
      <c r="P128" s="273">
        <f>O128/1000000</f>
        <v>0</v>
      </c>
      <c r="Q128" s="464"/>
    </row>
    <row r="129" spans="1:17" ht="18" customHeight="1">
      <c r="A129" s="312"/>
      <c r="B129" s="344" t="s">
        <v>40</v>
      </c>
      <c r="C129" s="323"/>
      <c r="D129" s="121"/>
      <c r="E129" s="121"/>
      <c r="F129" s="310"/>
      <c r="G129" s="409"/>
      <c r="H129" s="412"/>
      <c r="I129" s="273"/>
      <c r="J129" s="273"/>
      <c r="K129" s="273"/>
      <c r="L129" s="258"/>
      <c r="M129" s="273"/>
      <c r="N129" s="273"/>
      <c r="O129" s="273"/>
      <c r="P129" s="273"/>
      <c r="Q129" s="459"/>
    </row>
    <row r="130" spans="1:17" ht="18" customHeight="1">
      <c r="A130" s="312"/>
      <c r="B130" s="344" t="s">
        <v>116</v>
      </c>
      <c r="C130" s="323"/>
      <c r="D130" s="121"/>
      <c r="E130" s="121"/>
      <c r="F130" s="310"/>
      <c r="G130" s="409"/>
      <c r="H130" s="412"/>
      <c r="I130" s="273"/>
      <c r="J130" s="273"/>
      <c r="K130" s="273"/>
      <c r="L130" s="258"/>
      <c r="M130" s="273"/>
      <c r="N130" s="273"/>
      <c r="O130" s="273"/>
      <c r="P130" s="273"/>
      <c r="Q130" s="459"/>
    </row>
    <row r="131" spans="1:17" ht="18" customHeight="1">
      <c r="A131" s="312">
        <v>2</v>
      </c>
      <c r="B131" s="343" t="s">
        <v>117</v>
      </c>
      <c r="C131" s="323">
        <v>5295199</v>
      </c>
      <c r="D131" s="121" t="s">
        <v>12</v>
      </c>
      <c r="E131" s="93" t="s">
        <v>330</v>
      </c>
      <c r="F131" s="310">
        <v>-1000</v>
      </c>
      <c r="G131" s="329">
        <v>998183</v>
      </c>
      <c r="H131" s="330">
        <v>998183</v>
      </c>
      <c r="I131" s="273">
        <f>G131-H131</f>
        <v>0</v>
      </c>
      <c r="J131" s="273">
        <f>$F131*I131</f>
        <v>0</v>
      </c>
      <c r="K131" s="273">
        <f>J131/1000000</f>
        <v>0</v>
      </c>
      <c r="L131" s="329">
        <v>1170</v>
      </c>
      <c r="M131" s="330">
        <v>1170</v>
      </c>
      <c r="N131" s="273">
        <f>L131-M131</f>
        <v>0</v>
      </c>
      <c r="O131" s="273">
        <f>$F131*N131</f>
        <v>0</v>
      </c>
      <c r="P131" s="273">
        <f>O131/1000000</f>
        <v>0</v>
      </c>
      <c r="Q131" s="459"/>
    </row>
    <row r="132" spans="1:17" ht="18" customHeight="1">
      <c r="A132" s="312">
        <v>3</v>
      </c>
      <c r="B132" s="311" t="s">
        <v>118</v>
      </c>
      <c r="C132" s="323">
        <v>4864828</v>
      </c>
      <c r="D132" s="81" t="s">
        <v>12</v>
      </c>
      <c r="E132" s="93" t="s">
        <v>330</v>
      </c>
      <c r="F132" s="310">
        <v>-133.33</v>
      </c>
      <c r="G132" s="329">
        <v>996421</v>
      </c>
      <c r="H132" s="330">
        <v>996421</v>
      </c>
      <c r="I132" s="273">
        <f>G132-H132</f>
        <v>0</v>
      </c>
      <c r="J132" s="273">
        <f>$F132*I132</f>
        <v>0</v>
      </c>
      <c r="K132" s="273">
        <f>J132/1000000</f>
        <v>0</v>
      </c>
      <c r="L132" s="329">
        <v>12825</v>
      </c>
      <c r="M132" s="330">
        <v>13594</v>
      </c>
      <c r="N132" s="273">
        <f>L132-M132</f>
        <v>-769</v>
      </c>
      <c r="O132" s="273">
        <f>$F132*N132</f>
        <v>102530.77</v>
      </c>
      <c r="P132" s="273">
        <f>O132/1000000</f>
        <v>0.10253077000000001</v>
      </c>
      <c r="Q132" s="459"/>
    </row>
    <row r="133" spans="1:17" ht="18" customHeight="1">
      <c r="A133" s="312">
        <v>4</v>
      </c>
      <c r="B133" s="343" t="s">
        <v>173</v>
      </c>
      <c r="C133" s="323">
        <v>4864804</v>
      </c>
      <c r="D133" s="121" t="s">
        <v>12</v>
      </c>
      <c r="E133" s="93" t="s">
        <v>330</v>
      </c>
      <c r="F133" s="310">
        <v>-200</v>
      </c>
      <c r="G133" s="329">
        <v>994312</v>
      </c>
      <c r="H133" s="330">
        <v>994312</v>
      </c>
      <c r="I133" s="273">
        <f>G133-H133</f>
        <v>0</v>
      </c>
      <c r="J133" s="273">
        <f>$F133*I133</f>
        <v>0</v>
      </c>
      <c r="K133" s="273">
        <f>J133/1000000</f>
        <v>0</v>
      </c>
      <c r="L133" s="329">
        <v>4403</v>
      </c>
      <c r="M133" s="330">
        <v>4404</v>
      </c>
      <c r="N133" s="273">
        <f>L133-M133</f>
        <v>-1</v>
      </c>
      <c r="O133" s="273">
        <f>$F133*N133</f>
        <v>200</v>
      </c>
      <c r="P133" s="273">
        <f>O133/1000000</f>
        <v>0.0002</v>
      </c>
      <c r="Q133" s="459"/>
    </row>
    <row r="134" spans="1:17" ht="18" customHeight="1">
      <c r="A134" s="312">
        <v>5</v>
      </c>
      <c r="B134" s="343" t="s">
        <v>174</v>
      </c>
      <c r="C134" s="323">
        <v>4864845</v>
      </c>
      <c r="D134" s="121" t="s">
        <v>12</v>
      </c>
      <c r="E134" s="93" t="s">
        <v>330</v>
      </c>
      <c r="F134" s="310">
        <v>-1000</v>
      </c>
      <c r="G134" s="329">
        <v>1820</v>
      </c>
      <c r="H134" s="330">
        <v>1820</v>
      </c>
      <c r="I134" s="273">
        <f>G134-H134</f>
        <v>0</v>
      </c>
      <c r="J134" s="273">
        <f>$F134*I134</f>
        <v>0</v>
      </c>
      <c r="K134" s="273">
        <f>J134/1000000</f>
        <v>0</v>
      </c>
      <c r="L134" s="329">
        <v>998271</v>
      </c>
      <c r="M134" s="330">
        <v>998697</v>
      </c>
      <c r="N134" s="273">
        <f>L134-M134</f>
        <v>-426</v>
      </c>
      <c r="O134" s="273">
        <f>$F134*N134</f>
        <v>426000</v>
      </c>
      <c r="P134" s="273">
        <f>O134/1000000</f>
        <v>0.426</v>
      </c>
      <c r="Q134" s="459"/>
    </row>
    <row r="135" spans="1:17" ht="18" customHeight="1">
      <c r="A135" s="312"/>
      <c r="B135" s="345" t="s">
        <v>175</v>
      </c>
      <c r="C135" s="323"/>
      <c r="D135" s="81"/>
      <c r="E135" s="81"/>
      <c r="F135" s="310"/>
      <c r="G135" s="409"/>
      <c r="H135" s="412"/>
      <c r="I135" s="273"/>
      <c r="J135" s="273"/>
      <c r="K135" s="273"/>
      <c r="L135" s="258"/>
      <c r="M135" s="273"/>
      <c r="N135" s="273"/>
      <c r="O135" s="273"/>
      <c r="P135" s="273"/>
      <c r="Q135" s="459"/>
    </row>
    <row r="136" spans="1:17" ht="18" customHeight="1">
      <c r="A136" s="312"/>
      <c r="B136" s="345" t="s">
        <v>107</v>
      </c>
      <c r="C136" s="323"/>
      <c r="D136" s="81"/>
      <c r="E136" s="81"/>
      <c r="F136" s="310"/>
      <c r="G136" s="409"/>
      <c r="H136" s="412"/>
      <c r="I136" s="273"/>
      <c r="J136" s="273"/>
      <c r="K136" s="273"/>
      <c r="L136" s="258"/>
      <c r="M136" s="273"/>
      <c r="N136" s="273"/>
      <c r="O136" s="273"/>
      <c r="P136" s="273"/>
      <c r="Q136" s="459"/>
    </row>
    <row r="137" spans="1:17" s="487" customFormat="1" ht="18">
      <c r="A137" s="470">
        <v>6</v>
      </c>
      <c r="B137" s="471" t="s">
        <v>382</v>
      </c>
      <c r="C137" s="472">
        <v>4864955</v>
      </c>
      <c r="D137" s="158" t="s">
        <v>12</v>
      </c>
      <c r="E137" s="159" t="s">
        <v>330</v>
      </c>
      <c r="F137" s="473">
        <v>-1000</v>
      </c>
      <c r="G137" s="329">
        <v>997675</v>
      </c>
      <c r="H137" s="435">
        <v>997633</v>
      </c>
      <c r="I137" s="441">
        <f>G137-H137</f>
        <v>42</v>
      </c>
      <c r="J137" s="441">
        <f>$F137*I137</f>
        <v>-42000</v>
      </c>
      <c r="K137" s="441">
        <f>J137/1000000</f>
        <v>-0.042</v>
      </c>
      <c r="L137" s="329">
        <v>1940</v>
      </c>
      <c r="M137" s="435">
        <v>1869</v>
      </c>
      <c r="N137" s="441">
        <f>L137-M137</f>
        <v>71</v>
      </c>
      <c r="O137" s="441">
        <f>$F137*N137</f>
        <v>-71000</v>
      </c>
      <c r="P137" s="441">
        <f>O137/1000000</f>
        <v>-0.071</v>
      </c>
      <c r="Q137" s="686"/>
    </row>
    <row r="138" spans="1:17" ht="18">
      <c r="A138" s="312">
        <v>7</v>
      </c>
      <c r="B138" s="343" t="s">
        <v>176</v>
      </c>
      <c r="C138" s="323">
        <v>4864820</v>
      </c>
      <c r="D138" s="121" t="s">
        <v>12</v>
      </c>
      <c r="E138" s="93" t="s">
        <v>330</v>
      </c>
      <c r="F138" s="310">
        <v>-160</v>
      </c>
      <c r="G138" s="329">
        <v>9106</v>
      </c>
      <c r="H138" s="330">
        <v>9106</v>
      </c>
      <c r="I138" s="273">
        <f>G138-H138</f>
        <v>0</v>
      </c>
      <c r="J138" s="273">
        <f>$F138*I138</f>
        <v>0</v>
      </c>
      <c r="K138" s="273">
        <f>J138/1000000</f>
        <v>0</v>
      </c>
      <c r="L138" s="329">
        <v>15462</v>
      </c>
      <c r="M138" s="330">
        <v>12133</v>
      </c>
      <c r="N138" s="273">
        <f>L138-M138</f>
        <v>3329</v>
      </c>
      <c r="O138" s="273">
        <f>$F138*N138</f>
        <v>-532640</v>
      </c>
      <c r="P138" s="273">
        <f>O138/1000000</f>
        <v>-0.53264</v>
      </c>
      <c r="Q138" s="687"/>
    </row>
    <row r="139" spans="1:17" ht="18" customHeight="1">
      <c r="A139" s="312">
        <v>8</v>
      </c>
      <c r="B139" s="343" t="s">
        <v>177</v>
      </c>
      <c r="C139" s="323">
        <v>4864811</v>
      </c>
      <c r="D139" s="121" t="s">
        <v>12</v>
      </c>
      <c r="E139" s="93" t="s">
        <v>330</v>
      </c>
      <c r="F139" s="310">
        <v>-200</v>
      </c>
      <c r="G139" s="329">
        <v>2898</v>
      </c>
      <c r="H139" s="330">
        <v>2898</v>
      </c>
      <c r="I139" s="273">
        <f>G139-H139</f>
        <v>0</v>
      </c>
      <c r="J139" s="273">
        <f>$F139*I139</f>
        <v>0</v>
      </c>
      <c r="K139" s="273">
        <f>J139/1000000</f>
        <v>0</v>
      </c>
      <c r="L139" s="329">
        <v>4530</v>
      </c>
      <c r="M139" s="330">
        <v>3333</v>
      </c>
      <c r="N139" s="273">
        <f>L139-M139</f>
        <v>1197</v>
      </c>
      <c r="O139" s="273">
        <f>$F139*N139</f>
        <v>-239400</v>
      </c>
      <c r="P139" s="273">
        <f>O139/1000000</f>
        <v>-0.2394</v>
      </c>
      <c r="Q139" s="459"/>
    </row>
    <row r="140" spans="1:17" ht="18" customHeight="1">
      <c r="A140" s="312">
        <v>9</v>
      </c>
      <c r="B140" s="343" t="s">
        <v>391</v>
      </c>
      <c r="C140" s="323">
        <v>4864961</v>
      </c>
      <c r="D140" s="121" t="s">
        <v>12</v>
      </c>
      <c r="E140" s="93" t="s">
        <v>330</v>
      </c>
      <c r="F140" s="310">
        <v>-1000</v>
      </c>
      <c r="G140" s="329">
        <v>989177</v>
      </c>
      <c r="H140" s="330">
        <v>989188</v>
      </c>
      <c r="I140" s="273">
        <f>G140-H140</f>
        <v>-11</v>
      </c>
      <c r="J140" s="273">
        <f>$F140*I140</f>
        <v>11000</v>
      </c>
      <c r="K140" s="273">
        <f>J140/1000000</f>
        <v>0.011</v>
      </c>
      <c r="L140" s="329">
        <v>999441</v>
      </c>
      <c r="M140" s="330">
        <v>999555</v>
      </c>
      <c r="N140" s="273">
        <f>L140-M140</f>
        <v>-114</v>
      </c>
      <c r="O140" s="273">
        <f>$F140*N140</f>
        <v>114000</v>
      </c>
      <c r="P140" s="273">
        <f>O140/1000000</f>
        <v>0.114</v>
      </c>
      <c r="Q140" s="443"/>
    </row>
    <row r="141" spans="1:17" ht="18" customHeight="1">
      <c r="A141" s="312"/>
      <c r="B141" s="344" t="s">
        <v>107</v>
      </c>
      <c r="C141" s="323"/>
      <c r="D141" s="121"/>
      <c r="E141" s="121"/>
      <c r="F141" s="310"/>
      <c r="G141" s="409"/>
      <c r="H141" s="412"/>
      <c r="I141" s="273"/>
      <c r="J141" s="273"/>
      <c r="K141" s="273"/>
      <c r="L141" s="258"/>
      <c r="M141" s="273"/>
      <c r="N141" s="273"/>
      <c r="O141" s="273"/>
      <c r="P141" s="273"/>
      <c r="Q141" s="459"/>
    </row>
    <row r="142" spans="1:17" ht="18" customHeight="1">
      <c r="A142" s="312">
        <v>10</v>
      </c>
      <c r="B142" s="343" t="s">
        <v>178</v>
      </c>
      <c r="C142" s="323">
        <v>4865093</v>
      </c>
      <c r="D142" s="121" t="s">
        <v>12</v>
      </c>
      <c r="E142" s="93" t="s">
        <v>330</v>
      </c>
      <c r="F142" s="310">
        <v>-100</v>
      </c>
      <c r="G142" s="329">
        <v>101182</v>
      </c>
      <c r="H142" s="330">
        <v>101183</v>
      </c>
      <c r="I142" s="273">
        <f>G142-H142</f>
        <v>-1</v>
      </c>
      <c r="J142" s="273">
        <f>$F142*I142</f>
        <v>100</v>
      </c>
      <c r="K142" s="273">
        <f>J142/1000000</f>
        <v>0.0001</v>
      </c>
      <c r="L142" s="329">
        <v>75143</v>
      </c>
      <c r="M142" s="330">
        <v>74870</v>
      </c>
      <c r="N142" s="273">
        <f>L142-M142</f>
        <v>273</v>
      </c>
      <c r="O142" s="273">
        <f>$F142*N142</f>
        <v>-27300</v>
      </c>
      <c r="P142" s="273">
        <f>O142/1000000</f>
        <v>-0.0273</v>
      </c>
      <c r="Q142" s="459"/>
    </row>
    <row r="143" spans="1:17" ht="18" customHeight="1">
      <c r="A143" s="312">
        <v>11</v>
      </c>
      <c r="B143" s="343" t="s">
        <v>179</v>
      </c>
      <c r="C143" s="323">
        <v>4902544</v>
      </c>
      <c r="D143" s="121" t="s">
        <v>12</v>
      </c>
      <c r="E143" s="93" t="s">
        <v>330</v>
      </c>
      <c r="F143" s="310">
        <v>-100</v>
      </c>
      <c r="G143" s="434">
        <v>2230</v>
      </c>
      <c r="H143" s="330">
        <v>2207</v>
      </c>
      <c r="I143" s="412">
        <f>G143-H143</f>
        <v>23</v>
      </c>
      <c r="J143" s="412">
        <f>$F143*I143</f>
        <v>-2300</v>
      </c>
      <c r="K143" s="412">
        <f>J143/1000000</f>
        <v>-0.0023</v>
      </c>
      <c r="L143" s="434">
        <v>735</v>
      </c>
      <c r="M143" s="330">
        <v>358</v>
      </c>
      <c r="N143" s="412">
        <f>L143-M143</f>
        <v>377</v>
      </c>
      <c r="O143" s="412">
        <f>$F143*N143</f>
        <v>-37700</v>
      </c>
      <c r="P143" s="412">
        <f>O143/1000000</f>
        <v>-0.0377</v>
      </c>
      <c r="Q143" s="459"/>
    </row>
    <row r="144" spans="1:17" ht="18">
      <c r="A144" s="470">
        <v>12</v>
      </c>
      <c r="B144" s="471" t="s">
        <v>180</v>
      </c>
      <c r="C144" s="472">
        <v>5269199</v>
      </c>
      <c r="D144" s="158" t="s">
        <v>12</v>
      </c>
      <c r="E144" s="159" t="s">
        <v>330</v>
      </c>
      <c r="F144" s="473">
        <v>-100</v>
      </c>
      <c r="G144" s="329">
        <v>24901</v>
      </c>
      <c r="H144" s="435">
        <v>24894</v>
      </c>
      <c r="I144" s="441">
        <f>G144-H144</f>
        <v>7</v>
      </c>
      <c r="J144" s="441">
        <f>$F144*I144</f>
        <v>-700</v>
      </c>
      <c r="K144" s="441">
        <f>J144/1000000</f>
        <v>-0.0007</v>
      </c>
      <c r="L144" s="329">
        <v>65868</v>
      </c>
      <c r="M144" s="435">
        <v>62607</v>
      </c>
      <c r="N144" s="441">
        <f>L144-M144</f>
        <v>3261</v>
      </c>
      <c r="O144" s="441">
        <f>$F144*N144</f>
        <v>-326100</v>
      </c>
      <c r="P144" s="441">
        <f>O144/1000000</f>
        <v>-0.3261</v>
      </c>
      <c r="Q144" s="464"/>
    </row>
    <row r="145" spans="1:17" ht="18" customHeight="1">
      <c r="A145" s="312"/>
      <c r="B145" s="345" t="s">
        <v>175</v>
      </c>
      <c r="C145" s="323"/>
      <c r="D145" s="81"/>
      <c r="E145" s="81"/>
      <c r="F145" s="306"/>
      <c r="G145" s="409"/>
      <c r="H145" s="412"/>
      <c r="I145" s="273"/>
      <c r="J145" s="273"/>
      <c r="K145" s="273"/>
      <c r="L145" s="258"/>
      <c r="M145" s="273"/>
      <c r="N145" s="273"/>
      <c r="O145" s="273"/>
      <c r="P145" s="273"/>
      <c r="Q145" s="459"/>
    </row>
    <row r="146" spans="1:17" ht="18" customHeight="1">
      <c r="A146" s="312"/>
      <c r="B146" s="344" t="s">
        <v>181</v>
      </c>
      <c r="C146" s="323"/>
      <c r="D146" s="121"/>
      <c r="E146" s="121"/>
      <c r="F146" s="306"/>
      <c r="G146" s="409"/>
      <c r="H146" s="412"/>
      <c r="I146" s="273"/>
      <c r="J146" s="273"/>
      <c r="K146" s="273"/>
      <c r="L146" s="258"/>
      <c r="M146" s="273"/>
      <c r="N146" s="273"/>
      <c r="O146" s="273"/>
      <c r="P146" s="273"/>
      <c r="Q146" s="459"/>
    </row>
    <row r="147" spans="1:17" ht="18" customHeight="1">
      <c r="A147" s="312">
        <v>13</v>
      </c>
      <c r="B147" s="343" t="s">
        <v>381</v>
      </c>
      <c r="C147" s="323">
        <v>4864892</v>
      </c>
      <c r="D147" s="121" t="s">
        <v>12</v>
      </c>
      <c r="E147" s="93" t="s">
        <v>330</v>
      </c>
      <c r="F147" s="310">
        <v>500</v>
      </c>
      <c r="G147" s="329">
        <v>998671</v>
      </c>
      <c r="H147" s="330">
        <v>998691</v>
      </c>
      <c r="I147" s="273">
        <f>G147-H147</f>
        <v>-20</v>
      </c>
      <c r="J147" s="273">
        <f>$F147*I147</f>
        <v>-10000</v>
      </c>
      <c r="K147" s="273">
        <f>J147/1000000</f>
        <v>-0.01</v>
      </c>
      <c r="L147" s="329">
        <v>16653</v>
      </c>
      <c r="M147" s="330">
        <v>16662</v>
      </c>
      <c r="N147" s="273">
        <f>L147-M147</f>
        <v>-9</v>
      </c>
      <c r="O147" s="273">
        <f>$F147*N147</f>
        <v>-4500</v>
      </c>
      <c r="P147" s="273">
        <f>O147/1000000</f>
        <v>-0.0045</v>
      </c>
      <c r="Q147" s="477"/>
    </row>
    <row r="148" spans="1:17" ht="18" customHeight="1">
      <c r="A148" s="312">
        <v>14</v>
      </c>
      <c r="B148" s="343" t="s">
        <v>384</v>
      </c>
      <c r="C148" s="323">
        <v>4865048</v>
      </c>
      <c r="D148" s="121" t="s">
        <v>12</v>
      </c>
      <c r="E148" s="93" t="s">
        <v>330</v>
      </c>
      <c r="F148" s="310">
        <v>250</v>
      </c>
      <c r="G148" s="329">
        <v>999862</v>
      </c>
      <c r="H148" s="330">
        <v>999862</v>
      </c>
      <c r="I148" s="273">
        <f>G148-H148</f>
        <v>0</v>
      </c>
      <c r="J148" s="273">
        <f>$F148*I148</f>
        <v>0</v>
      </c>
      <c r="K148" s="273">
        <f>J148/1000000</f>
        <v>0</v>
      </c>
      <c r="L148" s="329">
        <v>999846</v>
      </c>
      <c r="M148" s="330">
        <v>999849</v>
      </c>
      <c r="N148" s="273">
        <f>L148-M148</f>
        <v>-3</v>
      </c>
      <c r="O148" s="273">
        <f>$F148*N148</f>
        <v>-750</v>
      </c>
      <c r="P148" s="273">
        <f>O148/1000000</f>
        <v>-0.00075</v>
      </c>
      <c r="Q148" s="469"/>
    </row>
    <row r="149" spans="1:17" ht="18" customHeight="1">
      <c r="A149" s="312">
        <v>15</v>
      </c>
      <c r="B149" s="343" t="s">
        <v>116</v>
      </c>
      <c r="C149" s="323">
        <v>4902508</v>
      </c>
      <c r="D149" s="121" t="s">
        <v>12</v>
      </c>
      <c r="E149" s="93" t="s">
        <v>330</v>
      </c>
      <c r="F149" s="310">
        <v>833.33</v>
      </c>
      <c r="G149" s="329">
        <v>999906</v>
      </c>
      <c r="H149" s="330">
        <v>999906</v>
      </c>
      <c r="I149" s="273">
        <f>G149-H149</f>
        <v>0</v>
      </c>
      <c r="J149" s="273">
        <f>$F149*I149</f>
        <v>0</v>
      </c>
      <c r="K149" s="273">
        <f>J149/1000000</f>
        <v>0</v>
      </c>
      <c r="L149" s="329">
        <v>999569</v>
      </c>
      <c r="M149" s="330">
        <v>999572</v>
      </c>
      <c r="N149" s="273">
        <f>L149-M149</f>
        <v>-3</v>
      </c>
      <c r="O149" s="273">
        <f>$F149*N149</f>
        <v>-2499.9900000000002</v>
      </c>
      <c r="P149" s="273">
        <f>O149/1000000</f>
        <v>-0.00249999</v>
      </c>
      <c r="Q149" s="459"/>
    </row>
    <row r="150" spans="1:17" ht="18" customHeight="1">
      <c r="A150" s="312"/>
      <c r="B150" s="344" t="s">
        <v>182</v>
      </c>
      <c r="C150" s="323"/>
      <c r="D150" s="121"/>
      <c r="E150" s="121"/>
      <c r="F150" s="310"/>
      <c r="G150" s="329"/>
      <c r="H150" s="330"/>
      <c r="I150" s="273"/>
      <c r="J150" s="273"/>
      <c r="K150" s="273"/>
      <c r="L150" s="258"/>
      <c r="M150" s="273"/>
      <c r="N150" s="273"/>
      <c r="O150" s="273"/>
      <c r="P150" s="273"/>
      <c r="Q150" s="459"/>
    </row>
    <row r="151" spans="1:17" ht="18" customHeight="1">
      <c r="A151" s="312">
        <v>16</v>
      </c>
      <c r="B151" s="315" t="s">
        <v>470</v>
      </c>
      <c r="C151" s="323">
        <v>4864850</v>
      </c>
      <c r="D151" s="81" t="s">
        <v>12</v>
      </c>
      <c r="E151" s="93" t="s">
        <v>330</v>
      </c>
      <c r="F151" s="310">
        <v>-625</v>
      </c>
      <c r="G151" s="329">
        <v>0</v>
      </c>
      <c r="H151" s="330">
        <v>0</v>
      </c>
      <c r="I151" s="273">
        <f>G151-H151</f>
        <v>0</v>
      </c>
      <c r="J151" s="273">
        <f>$F151*I151</f>
        <v>0</v>
      </c>
      <c r="K151" s="273">
        <f>J151/1000000</f>
        <v>0</v>
      </c>
      <c r="L151" s="329">
        <v>362</v>
      </c>
      <c r="M151" s="330">
        <v>0</v>
      </c>
      <c r="N151" s="273">
        <f>L151-M151</f>
        <v>362</v>
      </c>
      <c r="O151" s="273">
        <f>$F151*N151</f>
        <v>-226250</v>
      </c>
      <c r="P151" s="273">
        <f>O151/1000000</f>
        <v>-0.22625</v>
      </c>
      <c r="Q151" s="459" t="s">
        <v>471</v>
      </c>
    </row>
    <row r="152" spans="1:17" ht="18" customHeight="1">
      <c r="A152" s="312"/>
      <c r="B152" s="345" t="s">
        <v>183</v>
      </c>
      <c r="C152" s="323"/>
      <c r="D152" s="81"/>
      <c r="E152" s="121"/>
      <c r="F152" s="310"/>
      <c r="G152" s="409"/>
      <c r="H152" s="412"/>
      <c r="I152" s="273"/>
      <c r="J152" s="273"/>
      <c r="K152" s="273"/>
      <c r="L152" s="258"/>
      <c r="M152" s="273"/>
      <c r="N152" s="273"/>
      <c r="O152" s="273"/>
      <c r="P152" s="273"/>
      <c r="Q152" s="459"/>
    </row>
    <row r="153" spans="1:17" ht="18" customHeight="1">
      <c r="A153" s="312">
        <v>17</v>
      </c>
      <c r="B153" s="311" t="s">
        <v>171</v>
      </c>
      <c r="C153" s="323">
        <v>4902554</v>
      </c>
      <c r="D153" s="81" t="s">
        <v>12</v>
      </c>
      <c r="E153" s="93" t="s">
        <v>330</v>
      </c>
      <c r="F153" s="310">
        <v>75</v>
      </c>
      <c r="G153" s="329">
        <v>0</v>
      </c>
      <c r="H153" s="330">
        <v>0</v>
      </c>
      <c r="I153" s="273">
        <f>G153-H153</f>
        <v>0</v>
      </c>
      <c r="J153" s="273">
        <f>$F153*I153</f>
        <v>0</v>
      </c>
      <c r="K153" s="273">
        <f>J153/1000000</f>
        <v>0</v>
      </c>
      <c r="L153" s="329">
        <v>0</v>
      </c>
      <c r="M153" s="330">
        <v>0</v>
      </c>
      <c r="N153" s="273">
        <f>L153-M153</f>
        <v>0</v>
      </c>
      <c r="O153" s="273">
        <f>$F153*N153</f>
        <v>0</v>
      </c>
      <c r="P153" s="273">
        <f>O153/1000000</f>
        <v>0</v>
      </c>
      <c r="Q153" s="458"/>
    </row>
    <row r="154" spans="1:17" ht="18" customHeight="1">
      <c r="A154" s="312"/>
      <c r="B154" s="345" t="s">
        <v>48</v>
      </c>
      <c r="C154" s="310"/>
      <c r="D154" s="81"/>
      <c r="E154" s="81"/>
      <c r="F154" s="310"/>
      <c r="G154" s="409"/>
      <c r="H154" s="412"/>
      <c r="I154" s="273"/>
      <c r="J154" s="273"/>
      <c r="K154" s="273"/>
      <c r="L154" s="258"/>
      <c r="M154" s="273"/>
      <c r="N154" s="273"/>
      <c r="O154" s="273"/>
      <c r="P154" s="273"/>
      <c r="Q154" s="459"/>
    </row>
    <row r="155" spans="1:17" ht="18" customHeight="1">
      <c r="A155" s="312"/>
      <c r="B155" s="345" t="s">
        <v>49</v>
      </c>
      <c r="C155" s="310"/>
      <c r="D155" s="81"/>
      <c r="E155" s="81"/>
      <c r="F155" s="310"/>
      <c r="G155" s="409"/>
      <c r="H155" s="412"/>
      <c r="I155" s="273"/>
      <c r="J155" s="273"/>
      <c r="K155" s="273"/>
      <c r="L155" s="258"/>
      <c r="M155" s="273"/>
      <c r="N155" s="273"/>
      <c r="O155" s="273"/>
      <c r="P155" s="273"/>
      <c r="Q155" s="459"/>
    </row>
    <row r="156" spans="1:17" ht="18" customHeight="1">
      <c r="A156" s="312"/>
      <c r="B156" s="345" t="s">
        <v>50</v>
      </c>
      <c r="C156" s="310"/>
      <c r="D156" s="81"/>
      <c r="E156" s="81"/>
      <c r="F156" s="310"/>
      <c r="G156" s="409"/>
      <c r="H156" s="412"/>
      <c r="I156" s="273"/>
      <c r="J156" s="273"/>
      <c r="K156" s="273"/>
      <c r="L156" s="258"/>
      <c r="M156" s="273"/>
      <c r="N156" s="273"/>
      <c r="O156" s="273"/>
      <c r="P156" s="273"/>
      <c r="Q156" s="459"/>
    </row>
    <row r="157" spans="1:17" ht="17.25" customHeight="1">
      <c r="A157" s="312">
        <v>18</v>
      </c>
      <c r="B157" s="343" t="s">
        <v>51</v>
      </c>
      <c r="C157" s="323">
        <v>4902572</v>
      </c>
      <c r="D157" s="121" t="s">
        <v>12</v>
      </c>
      <c r="E157" s="93" t="s">
        <v>330</v>
      </c>
      <c r="F157" s="310">
        <v>-100</v>
      </c>
      <c r="G157" s="329">
        <v>0</v>
      </c>
      <c r="H157" s="330">
        <v>0</v>
      </c>
      <c r="I157" s="273">
        <f>G157-H157</f>
        <v>0</v>
      </c>
      <c r="J157" s="273">
        <f>$F157*I157</f>
        <v>0</v>
      </c>
      <c r="K157" s="273">
        <f>J157/1000000</f>
        <v>0</v>
      </c>
      <c r="L157" s="329">
        <v>0</v>
      </c>
      <c r="M157" s="330">
        <v>0</v>
      </c>
      <c r="N157" s="273">
        <f>L157-M157</f>
        <v>0</v>
      </c>
      <c r="O157" s="273">
        <f>$F157*N157</f>
        <v>0</v>
      </c>
      <c r="P157" s="273">
        <f>O157/1000000</f>
        <v>0</v>
      </c>
      <c r="Q157" s="781"/>
    </row>
    <row r="158" spans="1:17" ht="18" customHeight="1">
      <c r="A158" s="312">
        <v>19</v>
      </c>
      <c r="B158" s="343" t="s">
        <v>52</v>
      </c>
      <c r="C158" s="323">
        <v>4902541</v>
      </c>
      <c r="D158" s="121" t="s">
        <v>12</v>
      </c>
      <c r="E158" s="93" t="s">
        <v>330</v>
      </c>
      <c r="F158" s="310">
        <v>-100</v>
      </c>
      <c r="G158" s="329">
        <v>999400</v>
      </c>
      <c r="H158" s="330">
        <v>999352</v>
      </c>
      <c r="I158" s="273">
        <f>G158-H158</f>
        <v>48</v>
      </c>
      <c r="J158" s="273">
        <f>$F158*I158</f>
        <v>-4800</v>
      </c>
      <c r="K158" s="273">
        <f>J158/1000000</f>
        <v>-0.0048</v>
      </c>
      <c r="L158" s="329">
        <v>999678</v>
      </c>
      <c r="M158" s="330">
        <v>999587</v>
      </c>
      <c r="N158" s="273">
        <f>L158-M158</f>
        <v>91</v>
      </c>
      <c r="O158" s="273">
        <f>$F158*N158</f>
        <v>-9100</v>
      </c>
      <c r="P158" s="273">
        <f>O158/1000000</f>
        <v>-0.0091</v>
      </c>
      <c r="Q158" s="459"/>
    </row>
    <row r="159" spans="1:17" ht="18" customHeight="1">
      <c r="A159" s="312">
        <v>20</v>
      </c>
      <c r="B159" s="343" t="s">
        <v>53</v>
      </c>
      <c r="C159" s="323">
        <v>4902539</v>
      </c>
      <c r="D159" s="121" t="s">
        <v>12</v>
      </c>
      <c r="E159" s="93" t="s">
        <v>330</v>
      </c>
      <c r="F159" s="310">
        <v>-100</v>
      </c>
      <c r="G159" s="329">
        <v>2492</v>
      </c>
      <c r="H159" s="330">
        <v>2434</v>
      </c>
      <c r="I159" s="273">
        <f>G159-H159</f>
        <v>58</v>
      </c>
      <c r="J159" s="273">
        <f>$F159*I159</f>
        <v>-5800</v>
      </c>
      <c r="K159" s="273">
        <f>J159/1000000</f>
        <v>-0.0058</v>
      </c>
      <c r="L159" s="329">
        <v>28296</v>
      </c>
      <c r="M159" s="330">
        <v>27805</v>
      </c>
      <c r="N159" s="273">
        <f>L159-M159</f>
        <v>491</v>
      </c>
      <c r="O159" s="273">
        <f>$F159*N159</f>
        <v>-49100</v>
      </c>
      <c r="P159" s="273">
        <f>O159/1000000</f>
        <v>-0.0491</v>
      </c>
      <c r="Q159" s="459"/>
    </row>
    <row r="160" spans="1:17" ht="18" customHeight="1">
      <c r="A160" s="312"/>
      <c r="B160" s="344" t="s">
        <v>54</v>
      </c>
      <c r="C160" s="323"/>
      <c r="D160" s="121"/>
      <c r="E160" s="121"/>
      <c r="F160" s="310"/>
      <c r="G160" s="409"/>
      <c r="H160" s="412"/>
      <c r="I160" s="273"/>
      <c r="J160" s="273"/>
      <c r="K160" s="273"/>
      <c r="L160" s="258"/>
      <c r="M160" s="273"/>
      <c r="N160" s="273"/>
      <c r="O160" s="273"/>
      <c r="P160" s="273"/>
      <c r="Q160" s="459"/>
    </row>
    <row r="161" spans="1:17" ht="18" customHeight="1">
      <c r="A161" s="312">
        <v>21</v>
      </c>
      <c r="B161" s="343" t="s">
        <v>55</v>
      </c>
      <c r="C161" s="323">
        <v>4902591</v>
      </c>
      <c r="D161" s="121" t="s">
        <v>12</v>
      </c>
      <c r="E161" s="93" t="s">
        <v>330</v>
      </c>
      <c r="F161" s="310">
        <v>-1333</v>
      </c>
      <c r="G161" s="329">
        <v>537</v>
      </c>
      <c r="H161" s="330">
        <v>522</v>
      </c>
      <c r="I161" s="273">
        <f aca="true" t="shared" si="27" ref="I161:I166">G161-H161</f>
        <v>15</v>
      </c>
      <c r="J161" s="273">
        <f aca="true" t="shared" si="28" ref="J161:J166">$F161*I161</f>
        <v>-19995</v>
      </c>
      <c r="K161" s="273">
        <f aca="true" t="shared" si="29" ref="K161:K166">J161/1000000</f>
        <v>-0.019995</v>
      </c>
      <c r="L161" s="329">
        <v>472</v>
      </c>
      <c r="M161" s="330">
        <v>437</v>
      </c>
      <c r="N161" s="273">
        <f aca="true" t="shared" si="30" ref="N161:N166">L161-M161</f>
        <v>35</v>
      </c>
      <c r="O161" s="273">
        <f aca="true" t="shared" si="31" ref="O161:O166">$F161*N161</f>
        <v>-46655</v>
      </c>
      <c r="P161" s="273">
        <f aca="true" t="shared" si="32" ref="P161:P166">O161/1000000</f>
        <v>-0.046655</v>
      </c>
      <c r="Q161" s="459"/>
    </row>
    <row r="162" spans="1:17" ht="18" customHeight="1">
      <c r="A162" s="312">
        <v>22</v>
      </c>
      <c r="B162" s="343" t="s">
        <v>56</v>
      </c>
      <c r="C162" s="323">
        <v>4902565</v>
      </c>
      <c r="D162" s="121" t="s">
        <v>12</v>
      </c>
      <c r="E162" s="93" t="s">
        <v>330</v>
      </c>
      <c r="F162" s="310">
        <v>-100</v>
      </c>
      <c r="G162" s="329">
        <v>2814</v>
      </c>
      <c r="H162" s="330">
        <v>2801</v>
      </c>
      <c r="I162" s="273">
        <f t="shared" si="27"/>
        <v>13</v>
      </c>
      <c r="J162" s="273">
        <f t="shared" si="28"/>
        <v>-1300</v>
      </c>
      <c r="K162" s="273">
        <f t="shared" si="29"/>
        <v>-0.0013</v>
      </c>
      <c r="L162" s="329">
        <v>1543</v>
      </c>
      <c r="M162" s="330">
        <v>1539</v>
      </c>
      <c r="N162" s="273">
        <f t="shared" si="30"/>
        <v>4</v>
      </c>
      <c r="O162" s="273">
        <f t="shared" si="31"/>
        <v>-400</v>
      </c>
      <c r="P162" s="273">
        <f t="shared" si="32"/>
        <v>-0.0004</v>
      </c>
      <c r="Q162" s="459"/>
    </row>
    <row r="163" spans="1:17" ht="18" customHeight="1">
      <c r="A163" s="312">
        <v>23</v>
      </c>
      <c r="B163" s="343" t="s">
        <v>57</v>
      </c>
      <c r="C163" s="323">
        <v>4902523</v>
      </c>
      <c r="D163" s="121" t="s">
        <v>12</v>
      </c>
      <c r="E163" s="93" t="s">
        <v>330</v>
      </c>
      <c r="F163" s="310">
        <v>-100</v>
      </c>
      <c r="G163" s="329">
        <v>999815</v>
      </c>
      <c r="H163" s="330">
        <v>999815</v>
      </c>
      <c r="I163" s="273">
        <f t="shared" si="27"/>
        <v>0</v>
      </c>
      <c r="J163" s="273">
        <f t="shared" si="28"/>
        <v>0</v>
      </c>
      <c r="K163" s="273">
        <f t="shared" si="29"/>
        <v>0</v>
      </c>
      <c r="L163" s="329">
        <v>999943</v>
      </c>
      <c r="M163" s="330">
        <v>999943</v>
      </c>
      <c r="N163" s="273">
        <f t="shared" si="30"/>
        <v>0</v>
      </c>
      <c r="O163" s="273">
        <f t="shared" si="31"/>
        <v>0</v>
      </c>
      <c r="P163" s="273">
        <f t="shared" si="32"/>
        <v>0</v>
      </c>
      <c r="Q163" s="459"/>
    </row>
    <row r="164" spans="1:17" ht="18" customHeight="1">
      <c r="A164" s="312">
        <v>24</v>
      </c>
      <c r="B164" s="343" t="s">
        <v>58</v>
      </c>
      <c r="C164" s="323">
        <v>4902547</v>
      </c>
      <c r="D164" s="121" t="s">
        <v>12</v>
      </c>
      <c r="E164" s="93" t="s">
        <v>330</v>
      </c>
      <c r="F164" s="310">
        <v>-100</v>
      </c>
      <c r="G164" s="329">
        <v>5885</v>
      </c>
      <c r="H164" s="330">
        <v>5885</v>
      </c>
      <c r="I164" s="273">
        <f t="shared" si="27"/>
        <v>0</v>
      </c>
      <c r="J164" s="273">
        <f t="shared" si="28"/>
        <v>0</v>
      </c>
      <c r="K164" s="273">
        <f t="shared" si="29"/>
        <v>0</v>
      </c>
      <c r="L164" s="329">
        <v>8891</v>
      </c>
      <c r="M164" s="330">
        <v>8891</v>
      </c>
      <c r="N164" s="273">
        <f t="shared" si="30"/>
        <v>0</v>
      </c>
      <c r="O164" s="273">
        <f t="shared" si="31"/>
        <v>0</v>
      </c>
      <c r="P164" s="273">
        <f t="shared" si="32"/>
        <v>0</v>
      </c>
      <c r="Q164" s="459"/>
    </row>
    <row r="165" spans="1:17" ht="18" customHeight="1">
      <c r="A165" s="312">
        <v>25</v>
      </c>
      <c r="B165" s="311" t="s">
        <v>59</v>
      </c>
      <c r="C165" s="310">
        <v>4902548</v>
      </c>
      <c r="D165" s="81" t="s">
        <v>12</v>
      </c>
      <c r="E165" s="93" t="s">
        <v>330</v>
      </c>
      <c r="F165" s="730">
        <v>-100</v>
      </c>
      <c r="G165" s="329">
        <v>0</v>
      </c>
      <c r="H165" s="330">
        <v>0</v>
      </c>
      <c r="I165" s="273">
        <f t="shared" si="27"/>
        <v>0</v>
      </c>
      <c r="J165" s="273">
        <f t="shared" si="28"/>
        <v>0</v>
      </c>
      <c r="K165" s="273">
        <f t="shared" si="29"/>
        <v>0</v>
      </c>
      <c r="L165" s="329">
        <v>0</v>
      </c>
      <c r="M165" s="330">
        <v>0</v>
      </c>
      <c r="N165" s="273">
        <f t="shared" si="30"/>
        <v>0</v>
      </c>
      <c r="O165" s="273">
        <f t="shared" si="31"/>
        <v>0</v>
      </c>
      <c r="P165" s="273">
        <f t="shared" si="32"/>
        <v>0</v>
      </c>
      <c r="Q165" s="459"/>
    </row>
    <row r="166" spans="1:17" ht="18" customHeight="1">
      <c r="A166" s="312">
        <v>26</v>
      </c>
      <c r="B166" s="311" t="s">
        <v>60</v>
      </c>
      <c r="C166" s="310">
        <v>4902564</v>
      </c>
      <c r="D166" s="81" t="s">
        <v>12</v>
      </c>
      <c r="E166" s="93" t="s">
        <v>330</v>
      </c>
      <c r="F166" s="310">
        <v>-100</v>
      </c>
      <c r="G166" s="329">
        <v>608</v>
      </c>
      <c r="H166" s="330">
        <v>395</v>
      </c>
      <c r="I166" s="273">
        <f t="shared" si="27"/>
        <v>213</v>
      </c>
      <c r="J166" s="273">
        <f t="shared" si="28"/>
        <v>-21300</v>
      </c>
      <c r="K166" s="273">
        <f t="shared" si="29"/>
        <v>-0.0213</v>
      </c>
      <c r="L166" s="329">
        <v>975</v>
      </c>
      <c r="M166" s="330">
        <v>797</v>
      </c>
      <c r="N166" s="273">
        <f t="shared" si="30"/>
        <v>178</v>
      </c>
      <c r="O166" s="273">
        <f t="shared" si="31"/>
        <v>-17800</v>
      </c>
      <c r="P166" s="273">
        <f t="shared" si="32"/>
        <v>-0.0178</v>
      </c>
      <c r="Q166" s="459"/>
    </row>
    <row r="167" spans="1:17" ht="18" customHeight="1">
      <c r="A167" s="312"/>
      <c r="B167" s="345" t="s">
        <v>75</v>
      </c>
      <c r="C167" s="310"/>
      <c r="D167" s="81"/>
      <c r="E167" s="81"/>
      <c r="F167" s="310"/>
      <c r="G167" s="409"/>
      <c r="H167" s="412"/>
      <c r="I167" s="273"/>
      <c r="J167" s="273"/>
      <c r="K167" s="273"/>
      <c r="L167" s="258"/>
      <c r="M167" s="273"/>
      <c r="N167" s="273"/>
      <c r="O167" s="273"/>
      <c r="P167" s="273"/>
      <c r="Q167" s="459"/>
    </row>
    <row r="168" spans="1:17" ht="18" customHeight="1">
      <c r="A168" s="312">
        <v>29</v>
      </c>
      <c r="B168" s="311" t="s">
        <v>76</v>
      </c>
      <c r="C168" s="310">
        <v>4902577</v>
      </c>
      <c r="D168" s="81" t="s">
        <v>12</v>
      </c>
      <c r="E168" s="93" t="s">
        <v>330</v>
      </c>
      <c r="F168" s="310">
        <v>400</v>
      </c>
      <c r="G168" s="329">
        <v>995632</v>
      </c>
      <c r="H168" s="330">
        <v>995632</v>
      </c>
      <c r="I168" s="273">
        <f>G168-H168</f>
        <v>0</v>
      </c>
      <c r="J168" s="273">
        <f>$F168*I168</f>
        <v>0</v>
      </c>
      <c r="K168" s="273">
        <f>J168/1000000</f>
        <v>0</v>
      </c>
      <c r="L168" s="329">
        <v>61</v>
      </c>
      <c r="M168" s="330">
        <v>61</v>
      </c>
      <c r="N168" s="273">
        <f>L168-M168</f>
        <v>0</v>
      </c>
      <c r="O168" s="273">
        <f>$F168*N168</f>
        <v>0</v>
      </c>
      <c r="P168" s="273">
        <f>O168/1000000</f>
        <v>0</v>
      </c>
      <c r="Q168" s="459"/>
    </row>
    <row r="169" spans="1:17" ht="18" customHeight="1">
      <c r="A169" s="312">
        <v>30</v>
      </c>
      <c r="B169" s="311" t="s">
        <v>77</v>
      </c>
      <c r="C169" s="310">
        <v>4902525</v>
      </c>
      <c r="D169" s="81" t="s">
        <v>12</v>
      </c>
      <c r="E169" s="93" t="s">
        <v>330</v>
      </c>
      <c r="F169" s="310">
        <v>-400</v>
      </c>
      <c r="G169" s="329">
        <v>999981</v>
      </c>
      <c r="H169" s="330">
        <v>999985</v>
      </c>
      <c r="I169" s="273">
        <f>G169-H169</f>
        <v>-4</v>
      </c>
      <c r="J169" s="273">
        <f>$F169*I169</f>
        <v>1600</v>
      </c>
      <c r="K169" s="273">
        <f>J169/1000000</f>
        <v>0.0016</v>
      </c>
      <c r="L169" s="329">
        <v>999705</v>
      </c>
      <c r="M169" s="330">
        <v>999705</v>
      </c>
      <c r="N169" s="273">
        <f>L169-M169</f>
        <v>0</v>
      </c>
      <c r="O169" s="273">
        <f>$F169*N169</f>
        <v>0</v>
      </c>
      <c r="P169" s="273">
        <f>O169/1000000</f>
        <v>0</v>
      </c>
      <c r="Q169" s="459"/>
    </row>
    <row r="170" spans="1:17" ht="18" customHeight="1">
      <c r="A170" s="310"/>
      <c r="B170" s="335" t="s">
        <v>437</v>
      </c>
      <c r="C170" s="310"/>
      <c r="D170" s="81"/>
      <c r="E170" s="93"/>
      <c r="F170" s="310"/>
      <c r="G170" s="329"/>
      <c r="H170" s="330"/>
      <c r="I170" s="273"/>
      <c r="J170" s="273"/>
      <c r="K170" s="273"/>
      <c r="L170" s="329"/>
      <c r="M170" s="330"/>
      <c r="N170" s="273"/>
      <c r="O170" s="273"/>
      <c r="P170" s="273"/>
      <c r="Q170" s="726"/>
    </row>
    <row r="171" spans="1:17" ht="18" customHeight="1">
      <c r="A171" s="310">
        <v>31</v>
      </c>
      <c r="B171" s="744" t="s">
        <v>436</v>
      </c>
      <c r="C171" s="310">
        <v>5295160</v>
      </c>
      <c r="D171" s="81" t="s">
        <v>12</v>
      </c>
      <c r="E171" s="93" t="s">
        <v>330</v>
      </c>
      <c r="F171" s="310">
        <v>-400</v>
      </c>
      <c r="G171" s="329">
        <v>993563</v>
      </c>
      <c r="H171" s="330">
        <v>993572</v>
      </c>
      <c r="I171" s="273">
        <f>G171-H171</f>
        <v>-9</v>
      </c>
      <c r="J171" s="273">
        <f>$F171*I171</f>
        <v>3600</v>
      </c>
      <c r="K171" s="273">
        <f>J171/1000000</f>
        <v>0.0036</v>
      </c>
      <c r="L171" s="329">
        <v>999847</v>
      </c>
      <c r="M171" s="330">
        <v>999896</v>
      </c>
      <c r="N171" s="273">
        <f>L171-M171</f>
        <v>-49</v>
      </c>
      <c r="O171" s="273">
        <f>$F171*N171</f>
        <v>19600</v>
      </c>
      <c r="P171" s="273">
        <f>O171/1000000</f>
        <v>0.0196</v>
      </c>
      <c r="Q171" s="726"/>
    </row>
    <row r="172" spans="1:17" s="479" customFormat="1" ht="18">
      <c r="A172" s="353"/>
      <c r="B172" s="335" t="s">
        <v>438</v>
      </c>
      <c r="C172" s="301"/>
      <c r="D172" s="121"/>
      <c r="E172" s="93"/>
      <c r="F172" s="323">
        <v>-400</v>
      </c>
      <c r="G172" s="329"/>
      <c r="H172" s="330"/>
      <c r="I172" s="310"/>
      <c r="J172" s="310"/>
      <c r="K172" s="310"/>
      <c r="L172" s="329">
        <v>995862</v>
      </c>
      <c r="M172" s="330">
        <v>995792</v>
      </c>
      <c r="N172" s="273">
        <f>L172-M172</f>
        <v>70</v>
      </c>
      <c r="O172" s="273">
        <f>$F172*N172</f>
        <v>-28000</v>
      </c>
      <c r="P172" s="273">
        <f>O172/1000000</f>
        <v>-0.028</v>
      </c>
      <c r="Q172" s="446"/>
    </row>
    <row r="173" spans="1:17" s="479" customFormat="1" ht="18">
      <c r="A173" s="353">
        <v>32</v>
      </c>
      <c r="B173" s="690" t="s">
        <v>444</v>
      </c>
      <c r="C173" s="301">
        <v>4864960</v>
      </c>
      <c r="D173" s="121" t="s">
        <v>12</v>
      </c>
      <c r="E173" s="93" t="s">
        <v>330</v>
      </c>
      <c r="F173" s="323">
        <v>-1000</v>
      </c>
      <c r="G173" s="329">
        <v>999143</v>
      </c>
      <c r="H173" s="330">
        <v>998959</v>
      </c>
      <c r="I173" s="330">
        <f>G173-H173</f>
        <v>184</v>
      </c>
      <c r="J173" s="330">
        <f>$F173*I173</f>
        <v>-184000</v>
      </c>
      <c r="K173" s="331">
        <f>J173/1000000</f>
        <v>-0.184</v>
      </c>
      <c r="L173" s="329">
        <v>2034</v>
      </c>
      <c r="M173" s="330">
        <v>1813</v>
      </c>
      <c r="N173" s="330">
        <f>L173-M173</f>
        <v>221</v>
      </c>
      <c r="O173" s="330">
        <f>$F173*N173</f>
        <v>-221000</v>
      </c>
      <c r="P173" s="331">
        <f>O173/1000000</f>
        <v>-0.221</v>
      </c>
      <c r="Q173" s="446"/>
    </row>
    <row r="174" spans="1:17" ht="18">
      <c r="A174" s="353">
        <v>33</v>
      </c>
      <c r="B174" s="690" t="s">
        <v>445</v>
      </c>
      <c r="C174" s="301">
        <v>5128441</v>
      </c>
      <c r="D174" s="121" t="s">
        <v>12</v>
      </c>
      <c r="E174" s="93" t="s">
        <v>330</v>
      </c>
      <c r="F174" s="533">
        <v>-750</v>
      </c>
      <c r="G174" s="329">
        <v>1276</v>
      </c>
      <c r="H174" s="330">
        <v>1299</v>
      </c>
      <c r="I174" s="330">
        <f>G174-H174</f>
        <v>-23</v>
      </c>
      <c r="J174" s="330">
        <f>$F174*I174</f>
        <v>17250</v>
      </c>
      <c r="K174" s="331">
        <f>J174/1000000</f>
        <v>0.01725</v>
      </c>
      <c r="L174" s="329">
        <v>2663</v>
      </c>
      <c r="M174" s="330">
        <v>2836</v>
      </c>
      <c r="N174" s="330">
        <f>L174-M174</f>
        <v>-173</v>
      </c>
      <c r="O174" s="330">
        <f>$F174*N174</f>
        <v>129750</v>
      </c>
      <c r="P174" s="331">
        <f>O174/1000000</f>
        <v>0.12975</v>
      </c>
      <c r="Q174" s="446"/>
    </row>
    <row r="175" spans="1:17" ht="18" customHeight="1" thickBot="1">
      <c r="A175" s="310"/>
      <c r="B175" s="311"/>
      <c r="C175" s="310"/>
      <c r="D175" s="81"/>
      <c r="E175" s="93"/>
      <c r="F175" s="310"/>
      <c r="G175" s="329"/>
      <c r="H175" s="330"/>
      <c r="I175" s="273"/>
      <c r="J175" s="273"/>
      <c r="K175" s="273"/>
      <c r="L175" s="329"/>
      <c r="M175" s="330"/>
      <c r="N175" s="273"/>
      <c r="O175" s="273"/>
      <c r="P175" s="273"/>
      <c r="Q175" s="726"/>
    </row>
    <row r="176" s="544" customFormat="1" ht="15" customHeight="1"/>
    <row r="178" spans="1:16" ht="20.25">
      <c r="A178" s="305" t="s">
        <v>297</v>
      </c>
      <c r="K178" s="582">
        <f>SUM(K128:K176)</f>
        <v>-0.39204500000000003</v>
      </c>
      <c r="P178" s="582">
        <f>SUM(P128:P176)</f>
        <v>-1.0481142200000002</v>
      </c>
    </row>
    <row r="179" spans="1:16" ht="12.75">
      <c r="A179" s="56"/>
      <c r="K179" s="533"/>
      <c r="P179" s="533"/>
    </row>
    <row r="180" spans="1:16" ht="12.75">
      <c r="A180" s="56"/>
      <c r="K180" s="533"/>
      <c r="P180" s="533"/>
    </row>
    <row r="181" spans="1:17" ht="18">
      <c r="A181" s="56"/>
      <c r="K181" s="533"/>
      <c r="P181" s="533"/>
      <c r="Q181" s="578" t="str">
        <f>NDPL!$Q$1</f>
        <v>JUNE-2019</v>
      </c>
    </row>
    <row r="182" spans="1:16" ht="12.75">
      <c r="A182" s="56"/>
      <c r="K182" s="533"/>
      <c r="P182" s="533"/>
    </row>
    <row r="183" spans="1:16" ht="12.75">
      <c r="A183" s="56"/>
      <c r="K183" s="533"/>
      <c r="P183" s="533"/>
    </row>
    <row r="184" spans="1:16" ht="12.75">
      <c r="A184" s="56"/>
      <c r="K184" s="533"/>
      <c r="P184" s="533"/>
    </row>
    <row r="185" spans="1:11" ht="13.5" thickBot="1">
      <c r="A185" s="2"/>
      <c r="B185" s="7"/>
      <c r="C185" s="7"/>
      <c r="D185" s="52"/>
      <c r="E185" s="52"/>
      <c r="F185" s="20"/>
      <c r="G185" s="20"/>
      <c r="H185" s="20"/>
      <c r="I185" s="20"/>
      <c r="J185" s="20"/>
      <c r="K185" s="53"/>
    </row>
    <row r="186" spans="1:17" ht="27.75">
      <c r="A186" s="397" t="s">
        <v>186</v>
      </c>
      <c r="B186" s="140"/>
      <c r="C186" s="136"/>
      <c r="D186" s="136"/>
      <c r="E186" s="136"/>
      <c r="F186" s="183"/>
      <c r="G186" s="183"/>
      <c r="H186" s="183"/>
      <c r="I186" s="183"/>
      <c r="J186" s="183"/>
      <c r="K186" s="184"/>
      <c r="L186" s="544"/>
      <c r="M186" s="544"/>
      <c r="N186" s="544"/>
      <c r="O186" s="544"/>
      <c r="P186" s="544"/>
      <c r="Q186" s="545"/>
    </row>
    <row r="187" spans="1:17" ht="24.75" customHeight="1">
      <c r="A187" s="396" t="s">
        <v>299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395">
        <f>K122</f>
        <v>-3.88701999</v>
      </c>
      <c r="L187" s="283"/>
      <c r="M187" s="283"/>
      <c r="N187" s="283"/>
      <c r="O187" s="283"/>
      <c r="P187" s="395">
        <f>P122</f>
        <v>10.11055095</v>
      </c>
      <c r="Q187" s="546"/>
    </row>
    <row r="188" spans="1:17" ht="24.75" customHeight="1">
      <c r="A188" s="396" t="s">
        <v>298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395">
        <f>K178</f>
        <v>-0.39204500000000003</v>
      </c>
      <c r="L188" s="283"/>
      <c r="M188" s="283"/>
      <c r="N188" s="283"/>
      <c r="O188" s="283"/>
      <c r="P188" s="395">
        <f>P178</f>
        <v>-1.0481142200000002</v>
      </c>
      <c r="Q188" s="546"/>
    </row>
    <row r="189" spans="1:17" ht="24.75" customHeight="1">
      <c r="A189" s="396" t="s">
        <v>300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395">
        <f>'ROHTAK ROAD'!K41</f>
        <v>0.2306125</v>
      </c>
      <c r="L189" s="283"/>
      <c r="M189" s="283"/>
      <c r="N189" s="283"/>
      <c r="O189" s="283"/>
      <c r="P189" s="395">
        <f>'ROHTAK ROAD'!P41</f>
        <v>0.12689999999999999</v>
      </c>
      <c r="Q189" s="546"/>
    </row>
    <row r="190" spans="1:17" ht="24.75" customHeight="1">
      <c r="A190" s="396" t="s">
        <v>301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395">
        <f>-MES!K34</f>
        <v>-0.0867</v>
      </c>
      <c r="L190" s="283"/>
      <c r="M190" s="283"/>
      <c r="N190" s="283"/>
      <c r="O190" s="283"/>
      <c r="P190" s="395">
        <f>-MES!P34</f>
        <v>-0.3227</v>
      </c>
      <c r="Q190" s="546"/>
    </row>
    <row r="191" spans="1:17" ht="29.25" customHeight="1" thickBot="1">
      <c r="A191" s="398" t="s">
        <v>187</v>
      </c>
      <c r="B191" s="185"/>
      <c r="C191" s="186"/>
      <c r="D191" s="186"/>
      <c r="E191" s="186"/>
      <c r="F191" s="186"/>
      <c r="G191" s="186"/>
      <c r="H191" s="186"/>
      <c r="I191" s="186"/>
      <c r="J191" s="186"/>
      <c r="K191" s="399">
        <f>SUM(K187:K190)</f>
        <v>-4.135152489999999</v>
      </c>
      <c r="L191" s="587"/>
      <c r="M191" s="587"/>
      <c r="N191" s="587"/>
      <c r="O191" s="587"/>
      <c r="P191" s="399">
        <f>SUM(P187:P190)</f>
        <v>8.86663673</v>
      </c>
      <c r="Q191" s="548"/>
    </row>
    <row r="196" ht="13.5" thickBot="1"/>
    <row r="197" spans="1:17" ht="12.75">
      <c r="A197" s="549"/>
      <c r="B197" s="550"/>
      <c r="C197" s="550"/>
      <c r="D197" s="550"/>
      <c r="E197" s="550"/>
      <c r="F197" s="550"/>
      <c r="G197" s="550"/>
      <c r="H197" s="544"/>
      <c r="I197" s="544"/>
      <c r="J197" s="544"/>
      <c r="K197" s="544"/>
      <c r="L197" s="544"/>
      <c r="M197" s="544"/>
      <c r="N197" s="544"/>
      <c r="O197" s="544"/>
      <c r="P197" s="544"/>
      <c r="Q197" s="545"/>
    </row>
    <row r="198" spans="1:17" ht="26.25">
      <c r="A198" s="588" t="s">
        <v>311</v>
      </c>
      <c r="B198" s="552"/>
      <c r="C198" s="552"/>
      <c r="D198" s="552"/>
      <c r="E198" s="552"/>
      <c r="F198" s="552"/>
      <c r="G198" s="552"/>
      <c r="H198" s="479"/>
      <c r="I198" s="479"/>
      <c r="J198" s="479"/>
      <c r="K198" s="479"/>
      <c r="L198" s="479"/>
      <c r="M198" s="479"/>
      <c r="N198" s="479"/>
      <c r="O198" s="479"/>
      <c r="P198" s="479"/>
      <c r="Q198" s="546"/>
    </row>
    <row r="199" spans="1:17" ht="12.75">
      <c r="A199" s="553"/>
      <c r="B199" s="552"/>
      <c r="C199" s="552"/>
      <c r="D199" s="552"/>
      <c r="E199" s="552"/>
      <c r="F199" s="552"/>
      <c r="G199" s="552"/>
      <c r="H199" s="479"/>
      <c r="I199" s="479"/>
      <c r="J199" s="479"/>
      <c r="K199" s="479"/>
      <c r="L199" s="479"/>
      <c r="M199" s="479"/>
      <c r="N199" s="479"/>
      <c r="O199" s="479"/>
      <c r="P199" s="479"/>
      <c r="Q199" s="546"/>
    </row>
    <row r="200" spans="1:17" ht="15.75">
      <c r="A200" s="554"/>
      <c r="B200" s="555"/>
      <c r="C200" s="555"/>
      <c r="D200" s="555"/>
      <c r="E200" s="555"/>
      <c r="F200" s="555"/>
      <c r="G200" s="555"/>
      <c r="H200" s="479"/>
      <c r="I200" s="479"/>
      <c r="J200" s="479"/>
      <c r="K200" s="556" t="s">
        <v>323</v>
      </c>
      <c r="L200" s="479"/>
      <c r="M200" s="479"/>
      <c r="N200" s="479"/>
      <c r="O200" s="479"/>
      <c r="P200" s="556" t="s">
        <v>324</v>
      </c>
      <c r="Q200" s="546"/>
    </row>
    <row r="201" spans="1:17" ht="12.75">
      <c r="A201" s="557"/>
      <c r="B201" s="93"/>
      <c r="C201" s="93"/>
      <c r="D201" s="93"/>
      <c r="E201" s="93"/>
      <c r="F201" s="93"/>
      <c r="G201" s="93"/>
      <c r="H201" s="479"/>
      <c r="I201" s="479"/>
      <c r="J201" s="479"/>
      <c r="K201" s="479"/>
      <c r="L201" s="479"/>
      <c r="M201" s="479"/>
      <c r="N201" s="479"/>
      <c r="O201" s="479"/>
      <c r="P201" s="479"/>
      <c r="Q201" s="546"/>
    </row>
    <row r="202" spans="1:17" ht="12.75">
      <c r="A202" s="557"/>
      <c r="B202" s="93"/>
      <c r="C202" s="93"/>
      <c r="D202" s="93"/>
      <c r="E202" s="93"/>
      <c r="F202" s="93"/>
      <c r="G202" s="93"/>
      <c r="H202" s="479"/>
      <c r="I202" s="479"/>
      <c r="J202" s="479"/>
      <c r="K202" s="479"/>
      <c r="L202" s="479"/>
      <c r="M202" s="479"/>
      <c r="N202" s="479"/>
      <c r="O202" s="479"/>
      <c r="P202" s="479"/>
      <c r="Q202" s="546"/>
    </row>
    <row r="203" spans="1:17" ht="23.25">
      <c r="A203" s="589" t="s">
        <v>314</v>
      </c>
      <c r="B203" s="559"/>
      <c r="C203" s="559"/>
      <c r="D203" s="560"/>
      <c r="E203" s="560"/>
      <c r="F203" s="561"/>
      <c r="G203" s="560"/>
      <c r="H203" s="479"/>
      <c r="I203" s="479"/>
      <c r="J203" s="479"/>
      <c r="K203" s="590">
        <f>K191</f>
        <v>-4.135152489999999</v>
      </c>
      <c r="L203" s="591" t="s">
        <v>312</v>
      </c>
      <c r="M203" s="592"/>
      <c r="N203" s="592"/>
      <c r="O203" s="592"/>
      <c r="P203" s="590">
        <f>P191</f>
        <v>8.86663673</v>
      </c>
      <c r="Q203" s="593" t="s">
        <v>312</v>
      </c>
    </row>
    <row r="204" spans="1:17" ht="23.25">
      <c r="A204" s="564"/>
      <c r="B204" s="565"/>
      <c r="C204" s="565"/>
      <c r="D204" s="552"/>
      <c r="E204" s="552"/>
      <c r="F204" s="566"/>
      <c r="G204" s="552"/>
      <c r="H204" s="479"/>
      <c r="I204" s="479"/>
      <c r="J204" s="479"/>
      <c r="K204" s="592"/>
      <c r="L204" s="594"/>
      <c r="M204" s="592"/>
      <c r="N204" s="592"/>
      <c r="O204" s="592"/>
      <c r="P204" s="592"/>
      <c r="Q204" s="595"/>
    </row>
    <row r="205" spans="1:17" ht="23.25">
      <c r="A205" s="596" t="s">
        <v>313</v>
      </c>
      <c r="B205" s="44"/>
      <c r="C205" s="44"/>
      <c r="D205" s="552"/>
      <c r="E205" s="552"/>
      <c r="F205" s="569"/>
      <c r="G205" s="560"/>
      <c r="H205" s="479"/>
      <c r="I205" s="479"/>
      <c r="J205" s="479"/>
      <c r="K205" s="592">
        <f>'STEPPED UP GENCO'!K40</f>
        <v>-1.7241219800000003</v>
      </c>
      <c r="L205" s="591" t="s">
        <v>312</v>
      </c>
      <c r="M205" s="592"/>
      <c r="N205" s="592"/>
      <c r="O205" s="592"/>
      <c r="P205" s="590">
        <f>'STEPPED UP GENCO'!P40</f>
        <v>0.50242671675</v>
      </c>
      <c r="Q205" s="593" t="s">
        <v>312</v>
      </c>
    </row>
    <row r="206" spans="1:17" ht="15">
      <c r="A206" s="570"/>
      <c r="B206" s="479"/>
      <c r="C206" s="479"/>
      <c r="D206" s="479"/>
      <c r="E206" s="479"/>
      <c r="F206" s="479"/>
      <c r="G206" s="479"/>
      <c r="H206" s="479"/>
      <c r="I206" s="479"/>
      <c r="J206" s="479"/>
      <c r="K206" s="479"/>
      <c r="L206" s="268"/>
      <c r="M206" s="479"/>
      <c r="N206" s="479"/>
      <c r="O206" s="479"/>
      <c r="P206" s="479"/>
      <c r="Q206" s="597"/>
    </row>
    <row r="207" spans="1:17" ht="15">
      <c r="A207" s="570"/>
      <c r="B207" s="479"/>
      <c r="C207" s="479"/>
      <c r="D207" s="479"/>
      <c r="E207" s="479"/>
      <c r="F207" s="479"/>
      <c r="G207" s="479"/>
      <c r="H207" s="479"/>
      <c r="I207" s="479"/>
      <c r="J207" s="479"/>
      <c r="K207" s="479"/>
      <c r="L207" s="268"/>
      <c r="M207" s="479"/>
      <c r="N207" s="479"/>
      <c r="O207" s="479"/>
      <c r="P207" s="479"/>
      <c r="Q207" s="597"/>
    </row>
    <row r="208" spans="1:17" ht="15">
      <c r="A208" s="570"/>
      <c r="B208" s="479"/>
      <c r="C208" s="479"/>
      <c r="D208" s="479"/>
      <c r="E208" s="479"/>
      <c r="F208" s="479"/>
      <c r="G208" s="479"/>
      <c r="H208" s="479"/>
      <c r="I208" s="479"/>
      <c r="J208" s="479"/>
      <c r="K208" s="479"/>
      <c r="L208" s="268"/>
      <c r="M208" s="479"/>
      <c r="N208" s="479"/>
      <c r="O208" s="479"/>
      <c r="P208" s="479"/>
      <c r="Q208" s="597"/>
    </row>
    <row r="209" spans="1:17" ht="23.25">
      <c r="A209" s="570"/>
      <c r="B209" s="479"/>
      <c r="C209" s="479"/>
      <c r="D209" s="479"/>
      <c r="E209" s="479"/>
      <c r="F209" s="479"/>
      <c r="G209" s="479"/>
      <c r="H209" s="559"/>
      <c r="I209" s="559"/>
      <c r="J209" s="598" t="s">
        <v>315</v>
      </c>
      <c r="K209" s="599">
        <f>SUM(K203:K208)</f>
        <v>-5.85927447</v>
      </c>
      <c r="L209" s="598" t="s">
        <v>312</v>
      </c>
      <c r="M209" s="592"/>
      <c r="N209" s="592"/>
      <c r="O209" s="592"/>
      <c r="P209" s="599">
        <f>SUM(P203:P208)</f>
        <v>9.36906344675</v>
      </c>
      <c r="Q209" s="598" t="s">
        <v>312</v>
      </c>
    </row>
    <row r="210" spans="1:17" ht="13.5" thickBot="1">
      <c r="A210" s="571"/>
      <c r="B210" s="547"/>
      <c r="C210" s="547"/>
      <c r="D210" s="547"/>
      <c r="E210" s="547"/>
      <c r="F210" s="547"/>
      <c r="G210" s="547"/>
      <c r="H210" s="547"/>
      <c r="I210" s="547"/>
      <c r="J210" s="547"/>
      <c r="K210" s="547"/>
      <c r="L210" s="547"/>
      <c r="M210" s="547"/>
      <c r="N210" s="547"/>
      <c r="O210" s="547"/>
      <c r="P210" s="547"/>
      <c r="Q210" s="548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8" max="255" man="1"/>
    <brk id="123" max="18" man="1"/>
    <brk id="17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85" zoomScaleNormal="70" zoomScaleSheetLayoutView="85" zoomScalePageLayoutView="50" workbookViewId="0" topLeftCell="A55">
      <selection activeCell="P49" sqref="P49:P50"/>
    </sheetView>
  </sheetViews>
  <sheetFormatPr defaultColWidth="9.140625" defaultRowHeight="12.75"/>
  <cols>
    <col min="1" max="1" width="5.140625" style="442" customWidth="1"/>
    <col min="2" max="2" width="20.8515625" style="442" customWidth="1"/>
    <col min="3" max="3" width="11.28125" style="442" customWidth="1"/>
    <col min="4" max="4" width="9.140625" style="442" customWidth="1"/>
    <col min="5" max="5" width="14.421875" style="442" customWidth="1"/>
    <col min="6" max="6" width="7.00390625" style="442" customWidth="1"/>
    <col min="7" max="7" width="11.421875" style="442" customWidth="1"/>
    <col min="8" max="8" width="13.00390625" style="442" customWidth="1"/>
    <col min="9" max="9" width="9.00390625" style="442" customWidth="1"/>
    <col min="10" max="10" width="12.28125" style="442" customWidth="1"/>
    <col min="11" max="12" width="12.8515625" style="442" customWidth="1"/>
    <col min="13" max="13" width="13.28125" style="442" customWidth="1"/>
    <col min="14" max="14" width="11.421875" style="442" customWidth="1"/>
    <col min="15" max="15" width="13.140625" style="442" customWidth="1"/>
    <col min="16" max="16" width="14.7109375" style="442" customWidth="1"/>
    <col min="17" max="17" width="15.00390625" style="442" customWidth="1"/>
    <col min="18" max="18" width="0.13671875" style="442" customWidth="1"/>
    <col min="19" max="19" width="1.57421875" style="442" hidden="1" customWidth="1"/>
    <col min="20" max="20" width="9.140625" style="442" hidden="1" customWidth="1"/>
    <col min="21" max="21" width="4.28125" style="442" hidden="1" customWidth="1"/>
    <col min="22" max="22" width="4.00390625" style="442" hidden="1" customWidth="1"/>
    <col min="23" max="23" width="3.8515625" style="442" hidden="1" customWidth="1"/>
    <col min="24" max="16384" width="9.140625" style="442" customWidth="1"/>
  </cols>
  <sheetData>
    <row r="1" spans="1:17" ht="26.25">
      <c r="A1" s="1" t="s">
        <v>223</v>
      </c>
      <c r="Q1" s="494" t="str">
        <f>NDPL!Q1</f>
        <v>JUNE-2019</v>
      </c>
    </row>
    <row r="2" ht="18.75" customHeight="1">
      <c r="A2" s="78" t="s">
        <v>224</v>
      </c>
    </row>
    <row r="3" ht="23.25">
      <c r="A3" s="178" t="s">
        <v>202</v>
      </c>
    </row>
    <row r="4" spans="1:16" ht="24" thickBot="1">
      <c r="A4" s="386" t="s">
        <v>203</v>
      </c>
      <c r="G4" s="479"/>
      <c r="H4" s="479"/>
      <c r="I4" s="45" t="s">
        <v>379</v>
      </c>
      <c r="J4" s="479"/>
      <c r="K4" s="479"/>
      <c r="L4" s="479"/>
      <c r="M4" s="479"/>
      <c r="N4" s="45" t="s">
        <v>380</v>
      </c>
      <c r="O4" s="479"/>
      <c r="P4" s="479"/>
    </row>
    <row r="5" spans="1:17" ht="62.25" customHeight="1" thickBot="1" thickTop="1">
      <c r="A5" s="500" t="s">
        <v>8</v>
      </c>
      <c r="B5" s="501" t="s">
        <v>9</v>
      </c>
      <c r="C5" s="502" t="s">
        <v>1</v>
      </c>
      <c r="D5" s="502" t="s">
        <v>2</v>
      </c>
      <c r="E5" s="502" t="s">
        <v>3</v>
      </c>
      <c r="F5" s="502" t="s">
        <v>10</v>
      </c>
      <c r="G5" s="500" t="str">
        <f>NDPL!G5</f>
        <v>FINAL READING 30/06/2019</v>
      </c>
      <c r="H5" s="502" t="str">
        <f>NDPL!H5</f>
        <v>INTIAL READING 01/06/2019</v>
      </c>
      <c r="I5" s="502" t="s">
        <v>4</v>
      </c>
      <c r="J5" s="502" t="s">
        <v>5</v>
      </c>
      <c r="K5" s="502" t="s">
        <v>6</v>
      </c>
      <c r="L5" s="500" t="str">
        <f>NDPL!G5</f>
        <v>FINAL READING 30/06/2019</v>
      </c>
      <c r="M5" s="502" t="str">
        <f>NDPL!H5</f>
        <v>INTIAL READING 01/06/2019</v>
      </c>
      <c r="N5" s="502" t="s">
        <v>4</v>
      </c>
      <c r="O5" s="502" t="s">
        <v>5</v>
      </c>
      <c r="P5" s="502" t="s">
        <v>6</v>
      </c>
      <c r="Q5" s="503" t="s">
        <v>293</v>
      </c>
    </row>
    <row r="6" ht="14.25" thickBot="1" thickTop="1"/>
    <row r="7" spans="1:17" ht="18" customHeight="1" thickTop="1">
      <c r="A7" s="152"/>
      <c r="B7" s="153" t="s">
        <v>188</v>
      </c>
      <c r="C7" s="154"/>
      <c r="D7" s="154"/>
      <c r="E7" s="154"/>
      <c r="F7" s="154"/>
      <c r="G7" s="59"/>
      <c r="H7" s="600"/>
      <c r="I7" s="601"/>
      <c r="J7" s="601"/>
      <c r="K7" s="601"/>
      <c r="L7" s="602"/>
      <c r="M7" s="600"/>
      <c r="N7" s="600"/>
      <c r="O7" s="600"/>
      <c r="P7" s="600"/>
      <c r="Q7" s="532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03"/>
      <c r="I8" s="414"/>
      <c r="J8" s="414"/>
      <c r="K8" s="414"/>
      <c r="L8" s="604"/>
      <c r="M8" s="603"/>
      <c r="N8" s="388"/>
      <c r="O8" s="388"/>
      <c r="P8" s="388"/>
      <c r="Q8" s="446"/>
    </row>
    <row r="9" spans="1:17" ht="18">
      <c r="A9" s="155">
        <v>1</v>
      </c>
      <c r="B9" s="156" t="s">
        <v>108</v>
      </c>
      <c r="C9" s="157">
        <v>4865107</v>
      </c>
      <c r="D9" s="161" t="s">
        <v>12</v>
      </c>
      <c r="E9" s="249" t="s">
        <v>330</v>
      </c>
      <c r="F9" s="162">
        <v>266.67</v>
      </c>
      <c r="G9" s="434">
        <v>2957</v>
      </c>
      <c r="H9" s="435">
        <v>2977</v>
      </c>
      <c r="I9" s="414">
        <f>G9-H9</f>
        <v>-20</v>
      </c>
      <c r="J9" s="414">
        <f aca="true" t="shared" si="0" ref="J9:J19">$F9*I9</f>
        <v>-5333.400000000001</v>
      </c>
      <c r="K9" s="414">
        <f aca="true" t="shared" si="1" ref="K9:K19">J9/1000000</f>
        <v>-0.0053334</v>
      </c>
      <c r="L9" s="434">
        <v>2144</v>
      </c>
      <c r="M9" s="435">
        <v>2173</v>
      </c>
      <c r="N9" s="414">
        <f>L9-M9</f>
        <v>-29</v>
      </c>
      <c r="O9" s="414">
        <f aca="true" t="shared" si="2" ref="O9:O19">$F9*N9</f>
        <v>-7733.43</v>
      </c>
      <c r="P9" s="414">
        <f aca="true" t="shared" si="3" ref="P9:P19">O9/1000000</f>
        <v>-0.00773343</v>
      </c>
      <c r="Q9" s="475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49" t="s">
        <v>330</v>
      </c>
      <c r="F10" s="162">
        <v>100</v>
      </c>
      <c r="G10" s="329">
        <v>91093</v>
      </c>
      <c r="H10" s="330">
        <v>91049</v>
      </c>
      <c r="I10" s="414">
        <f aca="true" t="shared" si="4" ref="I10:I15">G10-H10</f>
        <v>44</v>
      </c>
      <c r="J10" s="414">
        <f t="shared" si="0"/>
        <v>4400</v>
      </c>
      <c r="K10" s="414">
        <f t="shared" si="1"/>
        <v>0.0044</v>
      </c>
      <c r="L10" s="434">
        <v>151762</v>
      </c>
      <c r="M10" s="330">
        <v>150638</v>
      </c>
      <c r="N10" s="412">
        <f aca="true" t="shared" si="5" ref="N10:N15">L10-M10</f>
        <v>1124</v>
      </c>
      <c r="O10" s="412">
        <f t="shared" si="2"/>
        <v>112400</v>
      </c>
      <c r="P10" s="412">
        <f t="shared" si="3"/>
        <v>0.1124</v>
      </c>
      <c r="Q10" s="446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49" t="s">
        <v>330</v>
      </c>
      <c r="F11" s="162">
        <v>200</v>
      </c>
      <c r="G11" s="434">
        <v>994401</v>
      </c>
      <c r="H11" s="435">
        <v>994404</v>
      </c>
      <c r="I11" s="414">
        <f>G11-H11</f>
        <v>-3</v>
      </c>
      <c r="J11" s="414">
        <f t="shared" si="0"/>
        <v>-600</v>
      </c>
      <c r="K11" s="414">
        <f t="shared" si="1"/>
        <v>-0.0006</v>
      </c>
      <c r="L11" s="434">
        <v>999151</v>
      </c>
      <c r="M11" s="435">
        <v>998746</v>
      </c>
      <c r="N11" s="414">
        <f>L11-M11</f>
        <v>405</v>
      </c>
      <c r="O11" s="414">
        <f t="shared" si="2"/>
        <v>81000</v>
      </c>
      <c r="P11" s="414">
        <f t="shared" si="3"/>
        <v>0.081</v>
      </c>
      <c r="Q11" s="607"/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49" t="s">
        <v>330</v>
      </c>
      <c r="F12" s="162">
        <v>200</v>
      </c>
      <c r="G12" s="434">
        <v>62385</v>
      </c>
      <c r="H12" s="330">
        <v>61836</v>
      </c>
      <c r="I12" s="414">
        <f t="shared" si="4"/>
        <v>549</v>
      </c>
      <c r="J12" s="414">
        <f t="shared" si="0"/>
        <v>109800</v>
      </c>
      <c r="K12" s="414">
        <f t="shared" si="1"/>
        <v>0.1098</v>
      </c>
      <c r="L12" s="434">
        <v>131863</v>
      </c>
      <c r="M12" s="330">
        <v>130096</v>
      </c>
      <c r="N12" s="412">
        <f t="shared" si="5"/>
        <v>1767</v>
      </c>
      <c r="O12" s="412">
        <f t="shared" si="2"/>
        <v>353400</v>
      </c>
      <c r="P12" s="412">
        <f t="shared" si="3"/>
        <v>0.3534</v>
      </c>
      <c r="Q12" s="681"/>
    </row>
    <row r="13" spans="1:17" ht="18" customHeight="1">
      <c r="A13" s="155">
        <v>5</v>
      </c>
      <c r="B13" s="156" t="s">
        <v>112</v>
      </c>
      <c r="C13" s="157">
        <v>4864968</v>
      </c>
      <c r="D13" s="161" t="s">
        <v>12</v>
      </c>
      <c r="E13" s="249" t="s">
        <v>330</v>
      </c>
      <c r="F13" s="162">
        <v>800</v>
      </c>
      <c r="G13" s="434">
        <v>687</v>
      </c>
      <c r="H13" s="330">
        <v>686</v>
      </c>
      <c r="I13" s="414">
        <f>G13-H13</f>
        <v>1</v>
      </c>
      <c r="J13" s="414">
        <f>$F13*I13</f>
        <v>800</v>
      </c>
      <c r="K13" s="414">
        <f>J13/1000000</f>
        <v>0.0008</v>
      </c>
      <c r="L13" s="434">
        <v>803</v>
      </c>
      <c r="M13" s="330">
        <v>277</v>
      </c>
      <c r="N13" s="412">
        <f>L13-M13</f>
        <v>526</v>
      </c>
      <c r="O13" s="412">
        <f>$F13*N13</f>
        <v>420800</v>
      </c>
      <c r="P13" s="412">
        <f>O13/1000000</f>
        <v>0.4208</v>
      </c>
      <c r="Q13" s="792"/>
    </row>
    <row r="14" spans="1:17" ht="18" customHeight="1">
      <c r="A14" s="155">
        <v>6</v>
      </c>
      <c r="B14" s="156" t="s">
        <v>355</v>
      </c>
      <c r="C14" s="157">
        <v>4865004</v>
      </c>
      <c r="D14" s="161" t="s">
        <v>12</v>
      </c>
      <c r="E14" s="249" t="s">
        <v>330</v>
      </c>
      <c r="F14" s="162">
        <v>800</v>
      </c>
      <c r="G14" s="434">
        <v>3199</v>
      </c>
      <c r="H14" s="330">
        <v>3198</v>
      </c>
      <c r="I14" s="414">
        <f>G14-H14</f>
        <v>1</v>
      </c>
      <c r="J14" s="414">
        <f t="shared" si="0"/>
        <v>800</v>
      </c>
      <c r="K14" s="414">
        <f t="shared" si="1"/>
        <v>0.0008</v>
      </c>
      <c r="L14" s="434">
        <v>799</v>
      </c>
      <c r="M14" s="330">
        <v>644</v>
      </c>
      <c r="N14" s="412">
        <f>L14-M14</f>
        <v>155</v>
      </c>
      <c r="O14" s="412">
        <f t="shared" si="2"/>
        <v>124000</v>
      </c>
      <c r="P14" s="412">
        <f t="shared" si="3"/>
        <v>0.124</v>
      </c>
      <c r="Q14" s="475"/>
    </row>
    <row r="15" spans="1:17" s="753" customFormat="1" ht="16.5" customHeight="1">
      <c r="A15" s="801">
        <v>7</v>
      </c>
      <c r="B15" s="794" t="s">
        <v>377</v>
      </c>
      <c r="C15" s="795">
        <v>5128434</v>
      </c>
      <c r="D15" s="802" t="s">
        <v>12</v>
      </c>
      <c r="E15" s="803" t="s">
        <v>330</v>
      </c>
      <c r="F15" s="797">
        <v>800</v>
      </c>
      <c r="G15" s="804">
        <v>964524</v>
      </c>
      <c r="H15" s="751">
        <v>964524</v>
      </c>
      <c r="I15" s="805">
        <f t="shared" si="4"/>
        <v>0</v>
      </c>
      <c r="J15" s="805">
        <f t="shared" si="0"/>
        <v>0</v>
      </c>
      <c r="K15" s="805">
        <f t="shared" si="1"/>
        <v>0</v>
      </c>
      <c r="L15" s="804">
        <v>985836</v>
      </c>
      <c r="M15" s="751">
        <v>985836</v>
      </c>
      <c r="N15" s="806">
        <f t="shared" si="5"/>
        <v>0</v>
      </c>
      <c r="O15" s="806">
        <f t="shared" si="2"/>
        <v>0</v>
      </c>
      <c r="P15" s="806">
        <f t="shared" si="3"/>
        <v>0</v>
      </c>
      <c r="Q15" s="817" t="s">
        <v>475</v>
      </c>
    </row>
    <row r="16" spans="1:17" s="753" customFormat="1" ht="16.5" customHeight="1">
      <c r="A16" s="801"/>
      <c r="B16" s="794"/>
      <c r="C16" s="795"/>
      <c r="D16" s="802"/>
      <c r="E16" s="803"/>
      <c r="F16" s="797"/>
      <c r="G16" s="804"/>
      <c r="H16" s="751"/>
      <c r="I16" s="805"/>
      <c r="J16" s="805"/>
      <c r="K16" s="805">
        <v>0</v>
      </c>
      <c r="L16" s="804"/>
      <c r="M16" s="751"/>
      <c r="N16" s="806"/>
      <c r="O16" s="806"/>
      <c r="P16" s="806">
        <v>-0.16</v>
      </c>
      <c r="Q16" s="817" t="s">
        <v>476</v>
      </c>
    </row>
    <row r="17" spans="1:17" s="753" customFormat="1" ht="16.5" customHeight="1">
      <c r="A17" s="801"/>
      <c r="B17" s="794"/>
      <c r="C17" s="795">
        <v>4865050</v>
      </c>
      <c r="D17" s="802" t="s">
        <v>12</v>
      </c>
      <c r="E17" s="803" t="s">
        <v>330</v>
      </c>
      <c r="F17" s="797">
        <v>800</v>
      </c>
      <c r="G17" s="750">
        <v>0</v>
      </c>
      <c r="H17" s="751">
        <v>0</v>
      </c>
      <c r="I17" s="796">
        <f>G17-H17</f>
        <v>0</v>
      </c>
      <c r="J17" s="796">
        <f>$F17*I17</f>
        <v>0</v>
      </c>
      <c r="K17" s="796">
        <f>J17/1000000</f>
        <v>0</v>
      </c>
      <c r="L17" s="750">
        <v>999900</v>
      </c>
      <c r="M17" s="751">
        <v>1000000</v>
      </c>
      <c r="N17" s="751">
        <f>L17-M17</f>
        <v>-100</v>
      </c>
      <c r="O17" s="751">
        <f>$F17*N17</f>
        <v>-80000</v>
      </c>
      <c r="P17" s="751">
        <f>O17/1000000</f>
        <v>-0.08</v>
      </c>
      <c r="Q17" s="752" t="s">
        <v>466</v>
      </c>
    </row>
    <row r="18" spans="1:17" ht="16.5" customHeight="1">
      <c r="A18" s="155">
        <v>8</v>
      </c>
      <c r="B18" s="350" t="s">
        <v>376</v>
      </c>
      <c r="C18" s="353">
        <v>4864998</v>
      </c>
      <c r="D18" s="161" t="s">
        <v>12</v>
      </c>
      <c r="E18" s="249" t="s">
        <v>330</v>
      </c>
      <c r="F18" s="359">
        <v>800</v>
      </c>
      <c r="G18" s="434">
        <v>966396</v>
      </c>
      <c r="H18" s="330">
        <v>966396</v>
      </c>
      <c r="I18" s="414">
        <f>G18-H18</f>
        <v>0</v>
      </c>
      <c r="J18" s="414">
        <f t="shared" si="0"/>
        <v>0</v>
      </c>
      <c r="K18" s="414">
        <f t="shared" si="1"/>
        <v>0</v>
      </c>
      <c r="L18" s="434">
        <v>984940</v>
      </c>
      <c r="M18" s="330">
        <v>985980</v>
      </c>
      <c r="N18" s="412">
        <f>L18-M18</f>
        <v>-1040</v>
      </c>
      <c r="O18" s="412">
        <f t="shared" si="2"/>
        <v>-832000</v>
      </c>
      <c r="P18" s="412">
        <f t="shared" si="3"/>
        <v>-0.832</v>
      </c>
      <c r="Q18" s="446"/>
    </row>
    <row r="19" spans="1:17" ht="16.5" customHeight="1">
      <c r="A19" s="155">
        <v>9</v>
      </c>
      <c r="B19" s="350" t="s">
        <v>370</v>
      </c>
      <c r="C19" s="353">
        <v>4864993</v>
      </c>
      <c r="D19" s="161" t="s">
        <v>12</v>
      </c>
      <c r="E19" s="249" t="s">
        <v>330</v>
      </c>
      <c r="F19" s="359">
        <v>800</v>
      </c>
      <c r="G19" s="434">
        <v>973391</v>
      </c>
      <c r="H19" s="330">
        <v>973393</v>
      </c>
      <c r="I19" s="414">
        <f>G19-H19</f>
        <v>-2</v>
      </c>
      <c r="J19" s="414">
        <f t="shared" si="0"/>
        <v>-1600</v>
      </c>
      <c r="K19" s="414">
        <f t="shared" si="1"/>
        <v>-0.0016</v>
      </c>
      <c r="L19" s="434">
        <v>992083</v>
      </c>
      <c r="M19" s="330">
        <v>992461</v>
      </c>
      <c r="N19" s="412">
        <f>L19-M19</f>
        <v>-378</v>
      </c>
      <c r="O19" s="412">
        <f t="shared" si="2"/>
        <v>-302400</v>
      </c>
      <c r="P19" s="412">
        <f t="shared" si="3"/>
        <v>-0.3024</v>
      </c>
      <c r="Q19" s="476"/>
    </row>
    <row r="20" spans="1:17" ht="16.5" customHeight="1">
      <c r="A20" s="155">
        <v>10</v>
      </c>
      <c r="B20" s="350" t="s">
        <v>412</v>
      </c>
      <c r="C20" s="353">
        <v>5128403</v>
      </c>
      <c r="D20" s="161" t="s">
        <v>12</v>
      </c>
      <c r="E20" s="249" t="s">
        <v>330</v>
      </c>
      <c r="F20" s="359">
        <v>2000</v>
      </c>
      <c r="G20" s="434">
        <v>999911</v>
      </c>
      <c r="H20" s="330">
        <v>999912</v>
      </c>
      <c r="I20" s="267">
        <f>G20-H20</f>
        <v>-1</v>
      </c>
      <c r="J20" s="267">
        <f>$F20*I20</f>
        <v>-2000</v>
      </c>
      <c r="K20" s="267">
        <f>J20/1000000</f>
        <v>-0.002</v>
      </c>
      <c r="L20" s="434">
        <v>999864</v>
      </c>
      <c r="M20" s="330">
        <v>1000003</v>
      </c>
      <c r="N20" s="330">
        <f>L20-M20</f>
        <v>-139</v>
      </c>
      <c r="O20" s="330">
        <f>$F20*N20</f>
        <v>-278000</v>
      </c>
      <c r="P20" s="330">
        <f>O20/1000000</f>
        <v>-0.278</v>
      </c>
      <c r="Q20" s="476" t="s">
        <v>461</v>
      </c>
    </row>
    <row r="21" spans="1:17" ht="16.5" customHeight="1">
      <c r="A21" s="155"/>
      <c r="B21" s="163" t="s">
        <v>361</v>
      </c>
      <c r="C21" s="157"/>
      <c r="D21" s="161"/>
      <c r="E21" s="249"/>
      <c r="F21" s="162"/>
      <c r="G21" s="102"/>
      <c r="H21" s="388"/>
      <c r="I21" s="414"/>
      <c r="J21" s="414"/>
      <c r="K21" s="414"/>
      <c r="L21" s="389"/>
      <c r="M21" s="388"/>
      <c r="N21" s="412"/>
      <c r="O21" s="412"/>
      <c r="P21" s="412"/>
      <c r="Q21" s="446"/>
    </row>
    <row r="22" spans="1:17" ht="16.5" customHeight="1">
      <c r="A22" s="155">
        <v>11</v>
      </c>
      <c r="B22" s="156" t="s">
        <v>189</v>
      </c>
      <c r="C22" s="157">
        <v>4865161</v>
      </c>
      <c r="D22" s="158" t="s">
        <v>12</v>
      </c>
      <c r="E22" s="249" t="s">
        <v>330</v>
      </c>
      <c r="F22" s="162">
        <v>50</v>
      </c>
      <c r="G22" s="434">
        <v>988055</v>
      </c>
      <c r="H22" s="330">
        <v>988061</v>
      </c>
      <c r="I22" s="414">
        <f aca="true" t="shared" si="6" ref="I22:I27">G22-H22</f>
        <v>-6</v>
      </c>
      <c r="J22" s="414">
        <f aca="true" t="shared" si="7" ref="J22:J27">$F22*I22</f>
        <v>-300</v>
      </c>
      <c r="K22" s="414">
        <f aca="true" t="shared" si="8" ref="K22:K27">J22/1000000</f>
        <v>-0.0003</v>
      </c>
      <c r="L22" s="434">
        <v>19924</v>
      </c>
      <c r="M22" s="330">
        <v>19520</v>
      </c>
      <c r="N22" s="412">
        <f aca="true" t="shared" si="9" ref="N22:N27">L22-M22</f>
        <v>404</v>
      </c>
      <c r="O22" s="412">
        <f aca="true" t="shared" si="10" ref="O22:O27">$F22*N22</f>
        <v>20200</v>
      </c>
      <c r="P22" s="412">
        <f aca="true" t="shared" si="11" ref="P22:P27">O22/1000000</f>
        <v>0.0202</v>
      </c>
      <c r="Q22" s="446"/>
    </row>
    <row r="23" spans="1:17" ht="13.5" customHeight="1">
      <c r="A23" s="155">
        <v>12</v>
      </c>
      <c r="B23" s="156" t="s">
        <v>190</v>
      </c>
      <c r="C23" s="157">
        <v>4865131</v>
      </c>
      <c r="D23" s="161" t="s">
        <v>12</v>
      </c>
      <c r="E23" s="249" t="s">
        <v>330</v>
      </c>
      <c r="F23" s="162">
        <v>75</v>
      </c>
      <c r="G23" s="434">
        <v>983278</v>
      </c>
      <c r="H23" s="330">
        <v>983133</v>
      </c>
      <c r="I23" s="460">
        <f t="shared" si="6"/>
        <v>145</v>
      </c>
      <c r="J23" s="460">
        <f t="shared" si="7"/>
        <v>10875</v>
      </c>
      <c r="K23" s="460">
        <f t="shared" si="8"/>
        <v>0.010875</v>
      </c>
      <c r="L23" s="434">
        <v>22958</v>
      </c>
      <c r="M23" s="330">
        <v>22871</v>
      </c>
      <c r="N23" s="267">
        <f t="shared" si="9"/>
        <v>87</v>
      </c>
      <c r="O23" s="267">
        <f t="shared" si="10"/>
        <v>6525</v>
      </c>
      <c r="P23" s="267">
        <f t="shared" si="11"/>
        <v>0.006525</v>
      </c>
      <c r="Q23" s="446"/>
    </row>
    <row r="24" spans="1:17" ht="18" customHeight="1">
      <c r="A24" s="155">
        <v>13</v>
      </c>
      <c r="B24" s="159" t="s">
        <v>191</v>
      </c>
      <c r="C24" s="157">
        <v>4902512</v>
      </c>
      <c r="D24" s="161" t="s">
        <v>12</v>
      </c>
      <c r="E24" s="249" t="s">
        <v>330</v>
      </c>
      <c r="F24" s="162">
        <v>500</v>
      </c>
      <c r="G24" s="434">
        <v>999671</v>
      </c>
      <c r="H24" s="330">
        <v>999670</v>
      </c>
      <c r="I24" s="414">
        <f t="shared" si="6"/>
        <v>1</v>
      </c>
      <c r="J24" s="414">
        <f t="shared" si="7"/>
        <v>500</v>
      </c>
      <c r="K24" s="414">
        <f t="shared" si="8"/>
        <v>0.0005</v>
      </c>
      <c r="L24" s="434">
        <v>5316</v>
      </c>
      <c r="M24" s="330">
        <v>5264</v>
      </c>
      <c r="N24" s="412">
        <f t="shared" si="9"/>
        <v>52</v>
      </c>
      <c r="O24" s="412">
        <f t="shared" si="10"/>
        <v>26000</v>
      </c>
      <c r="P24" s="412">
        <f t="shared" si="11"/>
        <v>0.026</v>
      </c>
      <c r="Q24" s="446"/>
    </row>
    <row r="25" spans="1:17" ht="18" customHeight="1">
      <c r="A25" s="155">
        <v>14</v>
      </c>
      <c r="B25" s="156" t="s">
        <v>192</v>
      </c>
      <c r="C25" s="157">
        <v>4865178</v>
      </c>
      <c r="D25" s="161" t="s">
        <v>12</v>
      </c>
      <c r="E25" s="249" t="s">
        <v>330</v>
      </c>
      <c r="F25" s="162">
        <v>375</v>
      </c>
      <c r="G25" s="434">
        <v>998959</v>
      </c>
      <c r="H25" s="330">
        <v>998960</v>
      </c>
      <c r="I25" s="414">
        <f t="shared" si="6"/>
        <v>-1</v>
      </c>
      <c r="J25" s="414">
        <f t="shared" si="7"/>
        <v>-375</v>
      </c>
      <c r="K25" s="414">
        <f t="shared" si="8"/>
        <v>-0.000375</v>
      </c>
      <c r="L25" s="434">
        <v>7667</v>
      </c>
      <c r="M25" s="330">
        <v>7681</v>
      </c>
      <c r="N25" s="412">
        <f t="shared" si="9"/>
        <v>-14</v>
      </c>
      <c r="O25" s="412">
        <f t="shared" si="10"/>
        <v>-5250</v>
      </c>
      <c r="P25" s="412">
        <f t="shared" si="11"/>
        <v>-0.00525</v>
      </c>
      <c r="Q25" s="446"/>
    </row>
    <row r="26" spans="1:17" ht="18" customHeight="1">
      <c r="A26" s="155">
        <v>15</v>
      </c>
      <c r="B26" s="156" t="s">
        <v>193</v>
      </c>
      <c r="C26" s="157">
        <v>4865098</v>
      </c>
      <c r="D26" s="161" t="s">
        <v>12</v>
      </c>
      <c r="E26" s="249" t="s">
        <v>330</v>
      </c>
      <c r="F26" s="162">
        <v>100</v>
      </c>
      <c r="G26" s="434">
        <v>999899</v>
      </c>
      <c r="H26" s="330">
        <v>999901</v>
      </c>
      <c r="I26" s="414">
        <f>G26-H26</f>
        <v>-2</v>
      </c>
      <c r="J26" s="414">
        <f>$F26*I26</f>
        <v>-200</v>
      </c>
      <c r="K26" s="414">
        <f>J26/1000000</f>
        <v>-0.0002</v>
      </c>
      <c r="L26" s="434">
        <v>271</v>
      </c>
      <c r="M26" s="330">
        <v>14</v>
      </c>
      <c r="N26" s="412">
        <f>L26-M26</f>
        <v>257</v>
      </c>
      <c r="O26" s="412">
        <f>$F26*N26</f>
        <v>25700</v>
      </c>
      <c r="P26" s="412">
        <f>O26/1000000</f>
        <v>0.0257</v>
      </c>
      <c r="Q26" s="446"/>
    </row>
    <row r="27" spans="1:17" ht="18" customHeight="1">
      <c r="A27" s="155">
        <v>16</v>
      </c>
      <c r="B27" s="156" t="s">
        <v>194</v>
      </c>
      <c r="C27" s="157">
        <v>4865159</v>
      </c>
      <c r="D27" s="158" t="s">
        <v>12</v>
      </c>
      <c r="E27" s="249" t="s">
        <v>330</v>
      </c>
      <c r="F27" s="162">
        <v>75</v>
      </c>
      <c r="G27" s="434">
        <v>6199</v>
      </c>
      <c r="H27" s="330">
        <v>6173</v>
      </c>
      <c r="I27" s="414">
        <f t="shared" si="6"/>
        <v>26</v>
      </c>
      <c r="J27" s="414">
        <f t="shared" si="7"/>
        <v>1950</v>
      </c>
      <c r="K27" s="414">
        <f t="shared" si="8"/>
        <v>0.00195</v>
      </c>
      <c r="L27" s="434">
        <v>37361</v>
      </c>
      <c r="M27" s="330">
        <v>36880</v>
      </c>
      <c r="N27" s="412">
        <f t="shared" si="9"/>
        <v>481</v>
      </c>
      <c r="O27" s="412">
        <f t="shared" si="10"/>
        <v>36075</v>
      </c>
      <c r="P27" s="412">
        <f t="shared" si="11"/>
        <v>0.036075</v>
      </c>
      <c r="Q27" s="446"/>
    </row>
    <row r="28" spans="1:17" ht="18" customHeight="1">
      <c r="A28" s="155">
        <v>17</v>
      </c>
      <c r="B28" s="156" t="s">
        <v>195</v>
      </c>
      <c r="C28" s="157">
        <v>4865122</v>
      </c>
      <c r="D28" s="161" t="s">
        <v>12</v>
      </c>
      <c r="E28" s="249" t="s">
        <v>330</v>
      </c>
      <c r="F28" s="162">
        <v>100</v>
      </c>
      <c r="G28" s="434">
        <v>9225</v>
      </c>
      <c r="H28" s="330">
        <v>9174</v>
      </c>
      <c r="I28" s="414">
        <f>G28-H28</f>
        <v>51</v>
      </c>
      <c r="J28" s="414">
        <f>$F28*I28</f>
        <v>5100</v>
      </c>
      <c r="K28" s="414">
        <f>J28/1000000</f>
        <v>0.0051</v>
      </c>
      <c r="L28" s="434">
        <v>1432</v>
      </c>
      <c r="M28" s="330">
        <v>1395</v>
      </c>
      <c r="N28" s="412">
        <f>L28-M28</f>
        <v>37</v>
      </c>
      <c r="O28" s="412">
        <f>$F28*N28</f>
        <v>3700</v>
      </c>
      <c r="P28" s="412">
        <f>O28/1000000</f>
        <v>0.0037</v>
      </c>
      <c r="Q28" s="476"/>
    </row>
    <row r="29" spans="1:17" ht="18" customHeight="1">
      <c r="A29" s="155"/>
      <c r="B29" s="164" t="s">
        <v>196</v>
      </c>
      <c r="C29" s="157"/>
      <c r="D29" s="161"/>
      <c r="E29" s="249"/>
      <c r="F29" s="162"/>
      <c r="G29" s="102"/>
      <c r="H29" s="388"/>
      <c r="I29" s="414"/>
      <c r="J29" s="414"/>
      <c r="K29" s="414"/>
      <c r="L29" s="389"/>
      <c r="M29" s="388"/>
      <c r="N29" s="412"/>
      <c r="O29" s="412"/>
      <c r="P29" s="412"/>
      <c r="Q29" s="446"/>
    </row>
    <row r="30" spans="1:17" ht="18" customHeight="1">
      <c r="A30" s="155">
        <v>19</v>
      </c>
      <c r="B30" s="156" t="s">
        <v>197</v>
      </c>
      <c r="C30" s="157">
        <v>4865037</v>
      </c>
      <c r="D30" s="161" t="s">
        <v>12</v>
      </c>
      <c r="E30" s="249" t="s">
        <v>330</v>
      </c>
      <c r="F30" s="162">
        <v>1000</v>
      </c>
      <c r="G30" s="434">
        <v>996626</v>
      </c>
      <c r="H30" s="330">
        <v>996626</v>
      </c>
      <c r="I30" s="414">
        <f>G30-H30</f>
        <v>0</v>
      </c>
      <c r="J30" s="414">
        <f>$F30*I30</f>
        <v>0</v>
      </c>
      <c r="K30" s="414">
        <f>J30/1000000</f>
        <v>0</v>
      </c>
      <c r="L30" s="434">
        <v>102365</v>
      </c>
      <c r="M30" s="330">
        <v>102032</v>
      </c>
      <c r="N30" s="412">
        <f>L30-M30</f>
        <v>333</v>
      </c>
      <c r="O30" s="412">
        <f>$F30*N30</f>
        <v>333000</v>
      </c>
      <c r="P30" s="412">
        <f>O30/1000000</f>
        <v>0.333</v>
      </c>
      <c r="Q30" s="446"/>
    </row>
    <row r="31" spans="1:17" ht="18" customHeight="1">
      <c r="A31" s="155">
        <v>20</v>
      </c>
      <c r="B31" s="156" t="s">
        <v>198</v>
      </c>
      <c r="C31" s="157">
        <v>4865000</v>
      </c>
      <c r="D31" s="161" t="s">
        <v>12</v>
      </c>
      <c r="E31" s="249" t="s">
        <v>330</v>
      </c>
      <c r="F31" s="162">
        <v>1000</v>
      </c>
      <c r="G31" s="434">
        <v>996033</v>
      </c>
      <c r="H31" s="330">
        <v>996033</v>
      </c>
      <c r="I31" s="414">
        <f>G31-H31</f>
        <v>0</v>
      </c>
      <c r="J31" s="414">
        <f>$F31*I31</f>
        <v>0</v>
      </c>
      <c r="K31" s="414">
        <f>J31/1000000</f>
        <v>0</v>
      </c>
      <c r="L31" s="434">
        <v>955</v>
      </c>
      <c r="M31" s="330">
        <v>156</v>
      </c>
      <c r="N31" s="412">
        <f>L31-M31</f>
        <v>799</v>
      </c>
      <c r="O31" s="412">
        <f>$F31*N31</f>
        <v>799000</v>
      </c>
      <c r="P31" s="412">
        <f>O31/1000000</f>
        <v>0.799</v>
      </c>
      <c r="Q31" s="770"/>
    </row>
    <row r="32" spans="1:17" ht="18" customHeight="1">
      <c r="A32" s="155">
        <v>21</v>
      </c>
      <c r="B32" s="156" t="s">
        <v>199</v>
      </c>
      <c r="C32" s="157">
        <v>4865039</v>
      </c>
      <c r="D32" s="161" t="s">
        <v>12</v>
      </c>
      <c r="E32" s="249" t="s">
        <v>330</v>
      </c>
      <c r="F32" s="162">
        <v>1000</v>
      </c>
      <c r="G32" s="434">
        <v>985788</v>
      </c>
      <c r="H32" s="330">
        <v>985788</v>
      </c>
      <c r="I32" s="414">
        <f>G32-H32</f>
        <v>0</v>
      </c>
      <c r="J32" s="414">
        <f>$F32*I32</f>
        <v>0</v>
      </c>
      <c r="K32" s="414">
        <f>J32/1000000</f>
        <v>0</v>
      </c>
      <c r="L32" s="434">
        <v>144515</v>
      </c>
      <c r="M32" s="330">
        <v>144326</v>
      </c>
      <c r="N32" s="412">
        <f>L32-M32</f>
        <v>189</v>
      </c>
      <c r="O32" s="412">
        <f>$F32*N32</f>
        <v>189000</v>
      </c>
      <c r="P32" s="412">
        <f>O32/1000000</f>
        <v>0.189</v>
      </c>
      <c r="Q32" s="446"/>
    </row>
    <row r="33" spans="1:17" ht="18" customHeight="1">
      <c r="A33" s="155">
        <v>22</v>
      </c>
      <c r="B33" s="159" t="s">
        <v>200</v>
      </c>
      <c r="C33" s="157">
        <v>4864885</v>
      </c>
      <c r="D33" s="161" t="s">
        <v>12</v>
      </c>
      <c r="E33" s="249" t="s">
        <v>330</v>
      </c>
      <c r="F33" s="162">
        <v>2500</v>
      </c>
      <c r="G33" s="811">
        <v>999999</v>
      </c>
      <c r="H33" s="267">
        <v>999999</v>
      </c>
      <c r="I33" s="460">
        <f>G33-H33</f>
        <v>0</v>
      </c>
      <c r="J33" s="460">
        <f>$F33*I33</f>
        <v>0</v>
      </c>
      <c r="K33" s="460">
        <f>J33/1000000</f>
        <v>0</v>
      </c>
      <c r="L33" s="811">
        <v>353</v>
      </c>
      <c r="M33" s="267">
        <v>117</v>
      </c>
      <c r="N33" s="267">
        <f>L33-M33</f>
        <v>236</v>
      </c>
      <c r="O33" s="267">
        <f>$F33*N33</f>
        <v>590000</v>
      </c>
      <c r="P33" s="267">
        <f>O33/1000000</f>
        <v>0.59</v>
      </c>
      <c r="Q33" s="446"/>
    </row>
    <row r="34" spans="1:17" ht="18" customHeight="1">
      <c r="A34" s="155"/>
      <c r="B34" s="164"/>
      <c r="C34" s="157"/>
      <c r="D34" s="161"/>
      <c r="E34" s="249"/>
      <c r="F34" s="162"/>
      <c r="G34" s="102"/>
      <c r="H34" s="388"/>
      <c r="I34" s="414"/>
      <c r="J34" s="414"/>
      <c r="K34" s="605">
        <f>SUM(K30:K33)</f>
        <v>0</v>
      </c>
      <c r="L34" s="389"/>
      <c r="M34" s="388"/>
      <c r="N34" s="412"/>
      <c r="O34" s="412"/>
      <c r="P34" s="606">
        <f>SUM(P30:P33)</f>
        <v>1.911</v>
      </c>
      <c r="Q34" s="446"/>
    </row>
    <row r="35" spans="1:17" ht="18" customHeight="1">
      <c r="A35" s="155"/>
      <c r="B35" s="163" t="s">
        <v>116</v>
      </c>
      <c r="C35" s="157"/>
      <c r="D35" s="158"/>
      <c r="E35" s="249"/>
      <c r="F35" s="162"/>
      <c r="G35" s="102"/>
      <c r="H35" s="388"/>
      <c r="I35" s="414"/>
      <c r="J35" s="414"/>
      <c r="K35" s="414"/>
      <c r="L35" s="389"/>
      <c r="M35" s="388"/>
      <c r="N35" s="412"/>
      <c r="O35" s="412"/>
      <c r="P35" s="412"/>
      <c r="Q35" s="446"/>
    </row>
    <row r="36" spans="1:17" ht="18" customHeight="1">
      <c r="A36" s="155">
        <v>23</v>
      </c>
      <c r="B36" s="688" t="s">
        <v>382</v>
      </c>
      <c r="C36" s="157">
        <v>4864955</v>
      </c>
      <c r="D36" s="156" t="s">
        <v>12</v>
      </c>
      <c r="E36" s="156" t="s">
        <v>330</v>
      </c>
      <c r="F36" s="162">
        <v>1000</v>
      </c>
      <c r="G36" s="434">
        <v>997675</v>
      </c>
      <c r="H36" s="330">
        <v>997633</v>
      </c>
      <c r="I36" s="414">
        <f>G36-H36</f>
        <v>42</v>
      </c>
      <c r="J36" s="414">
        <f>$F36*I36</f>
        <v>42000</v>
      </c>
      <c r="K36" s="414">
        <f>J36/1000000</f>
        <v>0.042</v>
      </c>
      <c r="L36" s="434">
        <v>1940</v>
      </c>
      <c r="M36" s="330">
        <v>1869</v>
      </c>
      <c r="N36" s="412">
        <f>L36-M36</f>
        <v>71</v>
      </c>
      <c r="O36" s="412">
        <f>$F36*N36</f>
        <v>71000</v>
      </c>
      <c r="P36" s="412">
        <f>O36/1000000</f>
        <v>0.071</v>
      </c>
      <c r="Q36" s="686"/>
    </row>
    <row r="37" spans="1:17" ht="18">
      <c r="A37" s="155">
        <v>24</v>
      </c>
      <c r="B37" s="156" t="s">
        <v>176</v>
      </c>
      <c r="C37" s="157">
        <v>4864820</v>
      </c>
      <c r="D37" s="161" t="s">
        <v>12</v>
      </c>
      <c r="E37" s="249" t="s">
        <v>330</v>
      </c>
      <c r="F37" s="162">
        <v>160</v>
      </c>
      <c r="G37" s="434">
        <v>9106</v>
      </c>
      <c r="H37" s="330">
        <v>9106</v>
      </c>
      <c r="I37" s="414">
        <f>G37-H37</f>
        <v>0</v>
      </c>
      <c r="J37" s="414">
        <f>$F37*I37</f>
        <v>0</v>
      </c>
      <c r="K37" s="414">
        <f>J37/1000000</f>
        <v>0</v>
      </c>
      <c r="L37" s="434">
        <v>15462</v>
      </c>
      <c r="M37" s="330">
        <v>12133</v>
      </c>
      <c r="N37" s="412">
        <f>L37-M37</f>
        <v>3329</v>
      </c>
      <c r="O37" s="412">
        <f>$F37*N37</f>
        <v>532640</v>
      </c>
      <c r="P37" s="412">
        <f>O37/1000000</f>
        <v>0.53264</v>
      </c>
      <c r="Q37" s="443"/>
    </row>
    <row r="38" spans="1:17" ht="18" customHeight="1">
      <c r="A38" s="155">
        <v>25</v>
      </c>
      <c r="B38" s="159" t="s">
        <v>177</v>
      </c>
      <c r="C38" s="157">
        <v>4864811</v>
      </c>
      <c r="D38" s="161" t="s">
        <v>12</v>
      </c>
      <c r="E38" s="249" t="s">
        <v>330</v>
      </c>
      <c r="F38" s="162">
        <v>200</v>
      </c>
      <c r="G38" s="434">
        <v>2898</v>
      </c>
      <c r="H38" s="330">
        <v>2898</v>
      </c>
      <c r="I38" s="414">
        <f>G38-H38</f>
        <v>0</v>
      </c>
      <c r="J38" s="414">
        <f>$F38*I38</f>
        <v>0</v>
      </c>
      <c r="K38" s="414">
        <f>J38/1000000</f>
        <v>0</v>
      </c>
      <c r="L38" s="434">
        <v>4530</v>
      </c>
      <c r="M38" s="330">
        <v>3333</v>
      </c>
      <c r="N38" s="412">
        <f>L38-M38</f>
        <v>1197</v>
      </c>
      <c r="O38" s="412">
        <f>$F38*N38</f>
        <v>239400</v>
      </c>
      <c r="P38" s="412">
        <f>O38/1000000</f>
        <v>0.2394</v>
      </c>
      <c r="Q38" s="453"/>
    </row>
    <row r="39" spans="1:17" ht="18" customHeight="1">
      <c r="A39" s="155">
        <v>26</v>
      </c>
      <c r="B39" s="159" t="s">
        <v>390</v>
      </c>
      <c r="C39" s="157">
        <v>4864961</v>
      </c>
      <c r="D39" s="161" t="s">
        <v>12</v>
      </c>
      <c r="E39" s="249" t="s">
        <v>330</v>
      </c>
      <c r="F39" s="162">
        <v>1000</v>
      </c>
      <c r="G39" s="434">
        <v>989177</v>
      </c>
      <c r="H39" s="330">
        <v>989188</v>
      </c>
      <c r="I39" s="460">
        <f>G39-H39</f>
        <v>-11</v>
      </c>
      <c r="J39" s="460">
        <f>$F39*I39</f>
        <v>-11000</v>
      </c>
      <c r="K39" s="460">
        <f>J39/1000000</f>
        <v>-0.011</v>
      </c>
      <c r="L39" s="434">
        <v>999441</v>
      </c>
      <c r="M39" s="330">
        <v>999555</v>
      </c>
      <c r="N39" s="267">
        <f>L39-M39</f>
        <v>-114</v>
      </c>
      <c r="O39" s="267">
        <f>$F39*N39</f>
        <v>-114000</v>
      </c>
      <c r="P39" s="267">
        <f>O39/1000000</f>
        <v>-0.114</v>
      </c>
      <c r="Q39" s="443"/>
    </row>
    <row r="40" spans="1:17" ht="18" customHeight="1">
      <c r="A40" s="155"/>
      <c r="B40" s="164" t="s">
        <v>181</v>
      </c>
      <c r="C40" s="157"/>
      <c r="D40" s="161"/>
      <c r="E40" s="249"/>
      <c r="F40" s="162"/>
      <c r="G40" s="102"/>
      <c r="H40" s="388"/>
      <c r="I40" s="414"/>
      <c r="J40" s="414"/>
      <c r="K40" s="414"/>
      <c r="L40" s="389"/>
      <c r="M40" s="388"/>
      <c r="N40" s="412"/>
      <c r="O40" s="412"/>
      <c r="P40" s="412"/>
      <c r="Q40" s="477"/>
    </row>
    <row r="41" spans="1:17" ht="17.25" customHeight="1">
      <c r="A41" s="155">
        <v>27</v>
      </c>
      <c r="B41" s="156" t="s">
        <v>381</v>
      </c>
      <c r="C41" s="157">
        <v>4864892</v>
      </c>
      <c r="D41" s="161" t="s">
        <v>12</v>
      </c>
      <c r="E41" s="249" t="s">
        <v>330</v>
      </c>
      <c r="F41" s="162">
        <v>-500</v>
      </c>
      <c r="G41" s="329">
        <v>998671</v>
      </c>
      <c r="H41" s="330">
        <v>998691</v>
      </c>
      <c r="I41" s="414">
        <f>G41-H41</f>
        <v>-20</v>
      </c>
      <c r="J41" s="414">
        <f>$F41*I41</f>
        <v>10000</v>
      </c>
      <c r="K41" s="414">
        <f>J41/1000000</f>
        <v>0.01</v>
      </c>
      <c r="L41" s="329">
        <v>16653</v>
      </c>
      <c r="M41" s="330">
        <v>16662</v>
      </c>
      <c r="N41" s="412">
        <f>L41-M41</f>
        <v>-9</v>
      </c>
      <c r="O41" s="412">
        <f>$F41*N41</f>
        <v>4500</v>
      </c>
      <c r="P41" s="412">
        <f>O41/1000000</f>
        <v>0.0045</v>
      </c>
      <c r="Q41" s="477"/>
    </row>
    <row r="42" spans="1:17" ht="17.25" customHeight="1">
      <c r="A42" s="155">
        <v>28</v>
      </c>
      <c r="B42" s="156" t="s">
        <v>384</v>
      </c>
      <c r="C42" s="157">
        <v>4865048</v>
      </c>
      <c r="D42" s="161" t="s">
        <v>12</v>
      </c>
      <c r="E42" s="249" t="s">
        <v>330</v>
      </c>
      <c r="F42" s="160">
        <v>-250</v>
      </c>
      <c r="G42" s="329">
        <v>999862</v>
      </c>
      <c r="H42" s="330">
        <v>999862</v>
      </c>
      <c r="I42" s="460">
        <f>G42-H42</f>
        <v>0</v>
      </c>
      <c r="J42" s="460">
        <f>$F42*I42</f>
        <v>0</v>
      </c>
      <c r="K42" s="460">
        <f>J42/1000000</f>
        <v>0</v>
      </c>
      <c r="L42" s="329">
        <v>999846</v>
      </c>
      <c r="M42" s="330">
        <v>999849</v>
      </c>
      <c r="N42" s="267">
        <f>L42-M42</f>
        <v>-3</v>
      </c>
      <c r="O42" s="267">
        <f>$F42*N42</f>
        <v>750</v>
      </c>
      <c r="P42" s="267">
        <f>O42/1000000</f>
        <v>0.00075</v>
      </c>
      <c r="Q42" s="477"/>
    </row>
    <row r="43" spans="1:17" ht="17.25" customHeight="1">
      <c r="A43" s="155">
        <v>29</v>
      </c>
      <c r="B43" s="156" t="s">
        <v>116</v>
      </c>
      <c r="C43" s="157">
        <v>4902508</v>
      </c>
      <c r="D43" s="161" t="s">
        <v>12</v>
      </c>
      <c r="E43" s="249" t="s">
        <v>330</v>
      </c>
      <c r="F43" s="157">
        <v>-833.33</v>
      </c>
      <c r="G43" s="329">
        <v>999906</v>
      </c>
      <c r="H43" s="330">
        <v>999906</v>
      </c>
      <c r="I43" s="414">
        <f>G43-H43</f>
        <v>0</v>
      </c>
      <c r="J43" s="414">
        <f>$F43*I43</f>
        <v>0</v>
      </c>
      <c r="K43" s="414">
        <f>J43/1000000</f>
        <v>0</v>
      </c>
      <c r="L43" s="329">
        <v>999569</v>
      </c>
      <c r="M43" s="330">
        <v>999572</v>
      </c>
      <c r="N43" s="412">
        <f>L43-M43</f>
        <v>-3</v>
      </c>
      <c r="O43" s="412">
        <f>$F43*N43</f>
        <v>2499.9900000000002</v>
      </c>
      <c r="P43" s="412">
        <f>O43/1000000</f>
        <v>0.00249999</v>
      </c>
      <c r="Q43" s="477"/>
    </row>
    <row r="44" spans="1:17" ht="16.5" customHeight="1" thickBot="1">
      <c r="A44" s="155"/>
      <c r="B44" s="437"/>
      <c r="C44" s="437"/>
      <c r="D44" s="437"/>
      <c r="E44" s="437"/>
      <c r="F44" s="170"/>
      <c r="G44" s="171"/>
      <c r="H44" s="437"/>
      <c r="I44" s="437"/>
      <c r="J44" s="437"/>
      <c r="K44" s="170"/>
      <c r="L44" s="171"/>
      <c r="M44" s="437"/>
      <c r="N44" s="437"/>
      <c r="O44" s="437"/>
      <c r="P44" s="170"/>
      <c r="Q44" s="171"/>
    </row>
    <row r="45" spans="1:17" ht="18" customHeight="1" thickTop="1">
      <c r="A45" s="154"/>
      <c r="B45" s="156"/>
      <c r="C45" s="157"/>
      <c r="D45" s="158"/>
      <c r="E45" s="249"/>
      <c r="F45" s="157"/>
      <c r="G45" s="157"/>
      <c r="H45" s="388"/>
      <c r="I45" s="388"/>
      <c r="J45" s="388"/>
      <c r="K45" s="388"/>
      <c r="L45" s="492"/>
      <c r="M45" s="388"/>
      <c r="N45" s="388"/>
      <c r="O45" s="388"/>
      <c r="P45" s="388"/>
      <c r="Q45" s="454"/>
    </row>
    <row r="46" spans="1:17" ht="21" customHeight="1" thickBot="1">
      <c r="A46" s="174"/>
      <c r="B46" s="390"/>
      <c r="C46" s="168"/>
      <c r="D46" s="169"/>
      <c r="E46" s="167"/>
      <c r="F46" s="168"/>
      <c r="G46" s="168"/>
      <c r="H46" s="493"/>
      <c r="I46" s="493"/>
      <c r="J46" s="493"/>
      <c r="K46" s="493"/>
      <c r="L46" s="493"/>
      <c r="M46" s="493"/>
      <c r="N46" s="493"/>
      <c r="O46" s="493"/>
      <c r="P46" s="493"/>
      <c r="Q46" s="494" t="str">
        <f>NDPL!Q1</f>
        <v>JUNE-2019</v>
      </c>
    </row>
    <row r="47" spans="1:17" ht="21.75" customHeight="1" thickTop="1">
      <c r="A47" s="152"/>
      <c r="B47" s="393" t="s">
        <v>332</v>
      </c>
      <c r="C47" s="157"/>
      <c r="D47" s="158"/>
      <c r="E47" s="249"/>
      <c r="F47" s="157"/>
      <c r="G47" s="394"/>
      <c r="H47" s="388"/>
      <c r="I47" s="388"/>
      <c r="J47" s="388"/>
      <c r="K47" s="388"/>
      <c r="L47" s="394"/>
      <c r="M47" s="388"/>
      <c r="N47" s="388"/>
      <c r="O47" s="388"/>
      <c r="P47" s="495"/>
      <c r="Q47" s="496"/>
    </row>
    <row r="48" spans="1:17" ht="21" customHeight="1">
      <c r="A48" s="155"/>
      <c r="B48" s="436" t="s">
        <v>374</v>
      </c>
      <c r="C48" s="157"/>
      <c r="D48" s="158"/>
      <c r="E48" s="249"/>
      <c r="F48" s="157"/>
      <c r="G48" s="102"/>
      <c r="H48" s="388"/>
      <c r="I48" s="388"/>
      <c r="J48" s="388"/>
      <c r="K48" s="388"/>
      <c r="L48" s="102"/>
      <c r="M48" s="388"/>
      <c r="N48" s="388"/>
      <c r="O48" s="388"/>
      <c r="P48" s="388"/>
      <c r="Q48" s="497"/>
    </row>
    <row r="49" spans="1:17" ht="18">
      <c r="A49" s="155">
        <v>30</v>
      </c>
      <c r="B49" s="156" t="s">
        <v>375</v>
      </c>
      <c r="C49" s="157">
        <v>4864910</v>
      </c>
      <c r="D49" s="161" t="s">
        <v>12</v>
      </c>
      <c r="E49" s="249" t="s">
        <v>330</v>
      </c>
      <c r="F49" s="157">
        <v>-1000</v>
      </c>
      <c r="G49" s="434">
        <v>998359</v>
      </c>
      <c r="H49" s="330">
        <v>998362</v>
      </c>
      <c r="I49" s="412">
        <f>G49-H49</f>
        <v>-3</v>
      </c>
      <c r="J49" s="412">
        <f>$F49*I49</f>
        <v>3000</v>
      </c>
      <c r="K49" s="412">
        <f>J49/1000000</f>
        <v>0.003</v>
      </c>
      <c r="L49" s="434">
        <v>993414</v>
      </c>
      <c r="M49" s="330">
        <v>994397</v>
      </c>
      <c r="N49" s="412">
        <f>L49-M49</f>
        <v>-983</v>
      </c>
      <c r="O49" s="412">
        <f>$F49*N49</f>
        <v>983000</v>
      </c>
      <c r="P49" s="412">
        <f>O49/1000000</f>
        <v>0.983</v>
      </c>
      <c r="Q49" s="498"/>
    </row>
    <row r="50" spans="1:17" ht="18">
      <c r="A50" s="155">
        <v>31</v>
      </c>
      <c r="B50" s="156" t="s">
        <v>386</v>
      </c>
      <c r="C50" s="157">
        <v>4864940</v>
      </c>
      <c r="D50" s="161" t="s">
        <v>12</v>
      </c>
      <c r="E50" s="249" t="s">
        <v>330</v>
      </c>
      <c r="F50" s="157">
        <v>-1000</v>
      </c>
      <c r="G50" s="434">
        <v>999878</v>
      </c>
      <c r="H50" s="330">
        <v>999883</v>
      </c>
      <c r="I50" s="273">
        <f>G50-H50</f>
        <v>-5</v>
      </c>
      <c r="J50" s="273">
        <f>$F50*I50</f>
        <v>5000</v>
      </c>
      <c r="K50" s="273">
        <f>J50/1000000</f>
        <v>0.005</v>
      </c>
      <c r="L50" s="434">
        <v>999019</v>
      </c>
      <c r="M50" s="330">
        <v>999930</v>
      </c>
      <c r="N50" s="273">
        <f>L50-M50</f>
        <v>-911</v>
      </c>
      <c r="O50" s="273">
        <f>$F50*N50</f>
        <v>911000</v>
      </c>
      <c r="P50" s="273">
        <f>O50/1000000</f>
        <v>0.911</v>
      </c>
      <c r="Q50" s="498"/>
    </row>
    <row r="51" spans="1:17" ht="18">
      <c r="A51" s="155"/>
      <c r="B51" s="436" t="s">
        <v>378</v>
      </c>
      <c r="C51" s="157"/>
      <c r="D51" s="161"/>
      <c r="E51" s="249"/>
      <c r="F51" s="157"/>
      <c r="G51" s="329"/>
      <c r="H51" s="330"/>
      <c r="I51" s="412"/>
      <c r="J51" s="412"/>
      <c r="K51" s="412"/>
      <c r="L51" s="329"/>
      <c r="M51" s="330"/>
      <c r="N51" s="412"/>
      <c r="O51" s="412"/>
      <c r="P51" s="412"/>
      <c r="Q51" s="498"/>
    </row>
    <row r="52" spans="1:17" ht="18">
      <c r="A52" s="155">
        <v>32</v>
      </c>
      <c r="B52" s="156" t="s">
        <v>375</v>
      </c>
      <c r="C52" s="157">
        <v>4864891</v>
      </c>
      <c r="D52" s="161" t="s">
        <v>12</v>
      </c>
      <c r="E52" s="249" t="s">
        <v>330</v>
      </c>
      <c r="F52" s="157">
        <v>-2000</v>
      </c>
      <c r="G52" s="434">
        <v>997621</v>
      </c>
      <c r="H52" s="330">
        <v>997623</v>
      </c>
      <c r="I52" s="412">
        <f>G52-H52</f>
        <v>-2</v>
      </c>
      <c r="J52" s="412">
        <f>$F52*I52</f>
        <v>4000</v>
      </c>
      <c r="K52" s="412">
        <f>J52/1000000</f>
        <v>0.004</v>
      </c>
      <c r="L52" s="434">
        <v>998203</v>
      </c>
      <c r="M52" s="330">
        <v>998625</v>
      </c>
      <c r="N52" s="412">
        <f>L52-M52</f>
        <v>-422</v>
      </c>
      <c r="O52" s="412">
        <f>$F52*N52</f>
        <v>844000</v>
      </c>
      <c r="P52" s="412">
        <f>O52/1000000</f>
        <v>0.844</v>
      </c>
      <c r="Q52" s="498"/>
    </row>
    <row r="53" spans="1:17" ht="18">
      <c r="A53" s="155">
        <v>33</v>
      </c>
      <c r="B53" s="156" t="s">
        <v>386</v>
      </c>
      <c r="C53" s="157">
        <v>4864912</v>
      </c>
      <c r="D53" s="161" t="s">
        <v>12</v>
      </c>
      <c r="E53" s="249" t="s">
        <v>330</v>
      </c>
      <c r="F53" s="157">
        <v>-1000</v>
      </c>
      <c r="G53" s="434">
        <v>999263</v>
      </c>
      <c r="H53" s="330">
        <v>999267</v>
      </c>
      <c r="I53" s="412">
        <f>G53-H53</f>
        <v>-4</v>
      </c>
      <c r="J53" s="412">
        <f>$F53*I53</f>
        <v>4000</v>
      </c>
      <c r="K53" s="412">
        <f>J53/1000000</f>
        <v>0.004</v>
      </c>
      <c r="L53" s="434">
        <v>998998</v>
      </c>
      <c r="M53" s="330">
        <v>999920</v>
      </c>
      <c r="N53" s="412">
        <f>L53-M53</f>
        <v>-922</v>
      </c>
      <c r="O53" s="412">
        <f>$F53*N53</f>
        <v>922000</v>
      </c>
      <c r="P53" s="412">
        <f>O53/1000000</f>
        <v>0.922</v>
      </c>
      <c r="Q53" s="498"/>
    </row>
    <row r="54" spans="1:17" ht="18" customHeight="1">
      <c r="A54" s="155"/>
      <c r="B54" s="163" t="s">
        <v>182</v>
      </c>
      <c r="C54" s="157"/>
      <c r="D54" s="158"/>
      <c r="E54" s="249"/>
      <c r="F54" s="162"/>
      <c r="G54" s="102"/>
      <c r="H54" s="388"/>
      <c r="I54" s="388"/>
      <c r="J54" s="388"/>
      <c r="K54" s="388"/>
      <c r="L54" s="389"/>
      <c r="M54" s="388"/>
      <c r="N54" s="388"/>
      <c r="O54" s="388"/>
      <c r="P54" s="388"/>
      <c r="Q54" s="446"/>
    </row>
    <row r="55" spans="1:17" ht="18">
      <c r="A55" s="155">
        <v>34</v>
      </c>
      <c r="B55" s="315" t="s">
        <v>470</v>
      </c>
      <c r="C55" s="323">
        <v>4864850</v>
      </c>
      <c r="D55" s="81" t="s">
        <v>12</v>
      </c>
      <c r="E55" s="93" t="s">
        <v>330</v>
      </c>
      <c r="F55" s="310">
        <v>625</v>
      </c>
      <c r="G55" s="329">
        <v>0</v>
      </c>
      <c r="H55" s="330">
        <v>0</v>
      </c>
      <c r="I55" s="273">
        <f>G55-H55</f>
        <v>0</v>
      </c>
      <c r="J55" s="273">
        <f>$F55*I55</f>
        <v>0</v>
      </c>
      <c r="K55" s="273">
        <f>J55/1000000</f>
        <v>0</v>
      </c>
      <c r="L55" s="329">
        <v>362</v>
      </c>
      <c r="M55" s="330">
        <v>0</v>
      </c>
      <c r="N55" s="273">
        <f>L55-M55</f>
        <v>362</v>
      </c>
      <c r="O55" s="273">
        <f>$F55*N55</f>
        <v>226250</v>
      </c>
      <c r="P55" s="273">
        <f>O55/1000000</f>
        <v>0.22625</v>
      </c>
      <c r="Q55" s="459"/>
    </row>
    <row r="56" spans="1:17" ht="18" customHeight="1">
      <c r="A56" s="155"/>
      <c r="B56" s="163" t="s">
        <v>183</v>
      </c>
      <c r="C56" s="157"/>
      <c r="D56" s="161"/>
      <c r="E56" s="249"/>
      <c r="F56" s="162"/>
      <c r="G56" s="102"/>
      <c r="H56" s="388"/>
      <c r="I56" s="412"/>
      <c r="J56" s="412"/>
      <c r="K56" s="412"/>
      <c r="L56" s="389"/>
      <c r="M56" s="388"/>
      <c r="N56" s="412"/>
      <c r="O56" s="412"/>
      <c r="P56" s="412"/>
      <c r="Q56" s="446"/>
    </row>
    <row r="57" spans="1:17" ht="18" customHeight="1">
      <c r="A57" s="155">
        <v>35</v>
      </c>
      <c r="B57" s="156" t="s">
        <v>171</v>
      </c>
      <c r="C57" s="157">
        <v>4902554</v>
      </c>
      <c r="D57" s="161" t="s">
        <v>12</v>
      </c>
      <c r="E57" s="249" t="s">
        <v>330</v>
      </c>
      <c r="F57" s="162">
        <v>75</v>
      </c>
      <c r="G57" s="434">
        <v>0</v>
      </c>
      <c r="H57" s="330">
        <v>0</v>
      </c>
      <c r="I57" s="412">
        <f>G57-H57</f>
        <v>0</v>
      </c>
      <c r="J57" s="412">
        <f>$F57*I57</f>
        <v>0</v>
      </c>
      <c r="K57" s="412">
        <f>J57/1000000</f>
        <v>0</v>
      </c>
      <c r="L57" s="434">
        <v>0</v>
      </c>
      <c r="M57" s="330">
        <v>0</v>
      </c>
      <c r="N57" s="412">
        <v>0</v>
      </c>
      <c r="O57" s="412">
        <f>$F57*N57</f>
        <v>0</v>
      </c>
      <c r="P57" s="412">
        <f>O57/1000000</f>
        <v>0</v>
      </c>
      <c r="Q57" s="458"/>
    </row>
    <row r="58" spans="1:17" ht="18" customHeight="1">
      <c r="A58" s="155"/>
      <c r="B58" s="163" t="s">
        <v>165</v>
      </c>
      <c r="C58" s="157"/>
      <c r="D58" s="161"/>
      <c r="E58" s="249"/>
      <c r="F58" s="162"/>
      <c r="G58" s="102"/>
      <c r="H58" s="388"/>
      <c r="I58" s="412"/>
      <c r="J58" s="412"/>
      <c r="K58" s="412"/>
      <c r="L58" s="389"/>
      <c r="M58" s="388"/>
      <c r="N58" s="412"/>
      <c r="O58" s="412"/>
      <c r="P58" s="412"/>
      <c r="Q58" s="446"/>
    </row>
    <row r="59" spans="1:17" ht="18" customHeight="1">
      <c r="A59" s="155">
        <v>36</v>
      </c>
      <c r="B59" s="156" t="s">
        <v>178</v>
      </c>
      <c r="C59" s="157">
        <v>4865093</v>
      </c>
      <c r="D59" s="161" t="s">
        <v>12</v>
      </c>
      <c r="E59" s="249" t="s">
        <v>330</v>
      </c>
      <c r="F59" s="162">
        <v>100</v>
      </c>
      <c r="G59" s="434">
        <v>101182</v>
      </c>
      <c r="H59" s="330">
        <v>101183</v>
      </c>
      <c r="I59" s="412">
        <f>G59-H59</f>
        <v>-1</v>
      </c>
      <c r="J59" s="412">
        <f>$F59*I59</f>
        <v>-100</v>
      </c>
      <c r="K59" s="412">
        <f>J59/1000000</f>
        <v>-0.0001</v>
      </c>
      <c r="L59" s="434">
        <v>75143</v>
      </c>
      <c r="M59" s="330">
        <v>74870</v>
      </c>
      <c r="N59" s="412">
        <f>L59-M59</f>
        <v>273</v>
      </c>
      <c r="O59" s="412">
        <f>$F59*N59</f>
        <v>27300</v>
      </c>
      <c r="P59" s="412">
        <f>O59/1000000</f>
        <v>0.0273</v>
      </c>
      <c r="Q59" s="446"/>
    </row>
    <row r="60" spans="1:17" ht="19.5" customHeight="1">
      <c r="A60" s="155">
        <v>37</v>
      </c>
      <c r="B60" s="159" t="s">
        <v>179</v>
      </c>
      <c r="C60" s="157">
        <v>4902544</v>
      </c>
      <c r="D60" s="161" t="s">
        <v>12</v>
      </c>
      <c r="E60" s="249" t="s">
        <v>330</v>
      </c>
      <c r="F60" s="162">
        <v>100</v>
      </c>
      <c r="G60" s="434">
        <v>2230</v>
      </c>
      <c r="H60" s="330">
        <v>2207</v>
      </c>
      <c r="I60" s="412">
        <f>G60-H60</f>
        <v>23</v>
      </c>
      <c r="J60" s="412">
        <f>$F60*I60</f>
        <v>2300</v>
      </c>
      <c r="K60" s="412">
        <f>J60/1000000</f>
        <v>0.0023</v>
      </c>
      <c r="L60" s="434">
        <v>735</v>
      </c>
      <c r="M60" s="330">
        <v>358</v>
      </c>
      <c r="N60" s="412">
        <f>L60-M60</f>
        <v>377</v>
      </c>
      <c r="O60" s="412">
        <f>$F60*N60</f>
        <v>37700</v>
      </c>
      <c r="P60" s="412">
        <f>O60/1000000</f>
        <v>0.0377</v>
      </c>
      <c r="Q60" s="446"/>
    </row>
    <row r="61" spans="1:17" ht="22.5" customHeight="1">
      <c r="A61" s="155">
        <v>38</v>
      </c>
      <c r="B61" s="165" t="s">
        <v>201</v>
      </c>
      <c r="C61" s="157">
        <v>5269199</v>
      </c>
      <c r="D61" s="161" t="s">
        <v>12</v>
      </c>
      <c r="E61" s="249" t="s">
        <v>330</v>
      </c>
      <c r="F61" s="162">
        <v>100</v>
      </c>
      <c r="G61" s="434">
        <v>24901</v>
      </c>
      <c r="H61" s="435">
        <v>24894</v>
      </c>
      <c r="I61" s="414">
        <f>G61-H61</f>
        <v>7</v>
      </c>
      <c r="J61" s="414">
        <f>$F61*I61</f>
        <v>700</v>
      </c>
      <c r="K61" s="414">
        <f>J61/1000000</f>
        <v>0.0007</v>
      </c>
      <c r="L61" s="434">
        <v>65868</v>
      </c>
      <c r="M61" s="435">
        <v>62607</v>
      </c>
      <c r="N61" s="414">
        <f>L61-M61</f>
        <v>3261</v>
      </c>
      <c r="O61" s="414">
        <f>$F61*N61</f>
        <v>326100</v>
      </c>
      <c r="P61" s="414">
        <f>O61/1000000</f>
        <v>0.3261</v>
      </c>
      <c r="Q61" s="607"/>
    </row>
    <row r="62" spans="1:17" ht="19.5" customHeight="1">
      <c r="A62" s="155"/>
      <c r="B62" s="163" t="s">
        <v>171</v>
      </c>
      <c r="C62" s="157"/>
      <c r="D62" s="161"/>
      <c r="E62" s="158"/>
      <c r="F62" s="162"/>
      <c r="G62" s="329"/>
      <c r="H62" s="330"/>
      <c r="I62" s="412"/>
      <c r="J62" s="412"/>
      <c r="K62" s="412"/>
      <c r="L62" s="389"/>
      <c r="M62" s="388"/>
      <c r="N62" s="412"/>
      <c r="O62" s="412"/>
      <c r="P62" s="412"/>
      <c r="Q62" s="446"/>
    </row>
    <row r="63" spans="1:17" ht="13.5" thickBot="1">
      <c r="A63" s="155">
        <v>39</v>
      </c>
      <c r="B63" s="156" t="s">
        <v>172</v>
      </c>
      <c r="C63" s="168">
        <v>4865151</v>
      </c>
      <c r="D63" s="772" t="s">
        <v>12</v>
      </c>
      <c r="E63" s="169" t="s">
        <v>13</v>
      </c>
      <c r="F63" s="174">
        <v>100</v>
      </c>
      <c r="G63" s="773">
        <v>22060</v>
      </c>
      <c r="H63" s="174">
        <v>20726</v>
      </c>
      <c r="I63" s="174">
        <f>G63-H63</f>
        <v>1334</v>
      </c>
      <c r="J63" s="174">
        <f>$F63*I63</f>
        <v>133400</v>
      </c>
      <c r="K63" s="174">
        <f>J63/1000000</f>
        <v>0.1334</v>
      </c>
      <c r="L63" s="166">
        <v>3056</v>
      </c>
      <c r="M63" s="174">
        <v>3056</v>
      </c>
      <c r="N63" s="174">
        <f>L63-M63</f>
        <v>0</v>
      </c>
      <c r="O63" s="174">
        <f>$F63*N63</f>
        <v>0</v>
      </c>
      <c r="P63" s="174">
        <f>O63/1000000</f>
        <v>0</v>
      </c>
      <c r="Q63" s="774"/>
    </row>
    <row r="64" spans="1:20" s="482" customFormat="1" ht="15.75" customHeight="1" thickBot="1" thickTop="1">
      <c r="A64" s="166"/>
      <c r="B64" s="437"/>
      <c r="R64" s="251"/>
      <c r="S64" s="251"/>
      <c r="T64" s="251"/>
    </row>
    <row r="65" spans="1:20" ht="15.75" customHeight="1" thickTop="1">
      <c r="A65" s="499"/>
      <c r="B65" s="499"/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89"/>
      <c r="R65" s="89"/>
      <c r="S65" s="89"/>
      <c r="T65" s="89"/>
    </row>
    <row r="66" spans="1:20" ht="24" thickBot="1">
      <c r="A66" s="386" t="s">
        <v>348</v>
      </c>
      <c r="G66" s="479"/>
      <c r="H66" s="479"/>
      <c r="I66" s="45" t="s">
        <v>379</v>
      </c>
      <c r="J66" s="479"/>
      <c r="K66" s="479"/>
      <c r="L66" s="479"/>
      <c r="M66" s="479"/>
      <c r="N66" s="45" t="s">
        <v>380</v>
      </c>
      <c r="O66" s="479"/>
      <c r="P66" s="479"/>
      <c r="R66" s="89"/>
      <c r="S66" s="89"/>
      <c r="T66" s="89"/>
    </row>
    <row r="67" spans="1:20" ht="39.75" thickBot="1" thickTop="1">
      <c r="A67" s="500" t="s">
        <v>8</v>
      </c>
      <c r="B67" s="501" t="s">
        <v>9</v>
      </c>
      <c r="C67" s="502" t="s">
        <v>1</v>
      </c>
      <c r="D67" s="502" t="s">
        <v>2</v>
      </c>
      <c r="E67" s="502" t="s">
        <v>3</v>
      </c>
      <c r="F67" s="502" t="s">
        <v>10</v>
      </c>
      <c r="G67" s="500" t="str">
        <f>G5</f>
        <v>FINAL READING 30/06/2019</v>
      </c>
      <c r="H67" s="502" t="str">
        <f>H5</f>
        <v>INTIAL READING 01/06/2019</v>
      </c>
      <c r="I67" s="502" t="s">
        <v>4</v>
      </c>
      <c r="J67" s="502" t="s">
        <v>5</v>
      </c>
      <c r="K67" s="502" t="s">
        <v>6</v>
      </c>
      <c r="L67" s="500" t="str">
        <f>G67</f>
        <v>FINAL READING 30/06/2019</v>
      </c>
      <c r="M67" s="502" t="str">
        <f>H67</f>
        <v>INTIAL READING 01/06/2019</v>
      </c>
      <c r="N67" s="502" t="s">
        <v>4</v>
      </c>
      <c r="O67" s="502" t="s">
        <v>5</v>
      </c>
      <c r="P67" s="502" t="s">
        <v>6</v>
      </c>
      <c r="Q67" s="503" t="s">
        <v>293</v>
      </c>
      <c r="R67" s="89"/>
      <c r="S67" s="89"/>
      <c r="T67" s="89"/>
    </row>
    <row r="68" spans="1:20" ht="15.75" customHeight="1" thickTop="1">
      <c r="A68" s="504"/>
      <c r="B68" s="436" t="s">
        <v>374</v>
      </c>
      <c r="C68" s="505"/>
      <c r="D68" s="505"/>
      <c r="E68" s="505"/>
      <c r="F68" s="506"/>
      <c r="G68" s="505"/>
      <c r="H68" s="505"/>
      <c r="I68" s="505"/>
      <c r="J68" s="505"/>
      <c r="K68" s="506"/>
      <c r="L68" s="505"/>
      <c r="M68" s="505"/>
      <c r="N68" s="505"/>
      <c r="O68" s="505"/>
      <c r="P68" s="505"/>
      <c r="Q68" s="507"/>
      <c r="R68" s="89"/>
      <c r="S68" s="89"/>
      <c r="T68" s="89"/>
    </row>
    <row r="69" spans="1:20" ht="15.75" customHeight="1">
      <c r="A69" s="155">
        <v>1</v>
      </c>
      <c r="B69" s="156" t="s">
        <v>420</v>
      </c>
      <c r="C69" s="157">
        <v>5295127</v>
      </c>
      <c r="D69" s="336" t="s">
        <v>12</v>
      </c>
      <c r="E69" s="315" t="s">
        <v>330</v>
      </c>
      <c r="F69" s="162">
        <v>-100</v>
      </c>
      <c r="G69" s="329">
        <v>390934</v>
      </c>
      <c r="H69" s="330">
        <v>390883</v>
      </c>
      <c r="I69" s="267">
        <f>G69-H69</f>
        <v>51</v>
      </c>
      <c r="J69" s="267">
        <f>$F69*I69</f>
        <v>-5100</v>
      </c>
      <c r="K69" s="267">
        <f>J69/1000000</f>
        <v>-0.0051</v>
      </c>
      <c r="L69" s="329">
        <v>2922</v>
      </c>
      <c r="M69" s="330">
        <v>2136</v>
      </c>
      <c r="N69" s="267">
        <f>L69-M69</f>
        <v>786</v>
      </c>
      <c r="O69" s="267">
        <f>$F69*N69</f>
        <v>-78600</v>
      </c>
      <c r="P69" s="267">
        <f>O69/1000000</f>
        <v>-0.0786</v>
      </c>
      <c r="Q69" s="458"/>
      <c r="R69" s="89"/>
      <c r="S69" s="89"/>
      <c r="T69" s="89"/>
    </row>
    <row r="70" spans="1:20" ht="15.75" customHeight="1">
      <c r="A70" s="155"/>
      <c r="B70" s="156"/>
      <c r="C70" s="157"/>
      <c r="D70" s="336"/>
      <c r="E70" s="315"/>
      <c r="F70" s="162">
        <v>-100</v>
      </c>
      <c r="G70" s="329"/>
      <c r="H70" s="330"/>
      <c r="I70" s="267"/>
      <c r="J70" s="267"/>
      <c r="K70" s="267"/>
      <c r="L70" s="329">
        <v>4373</v>
      </c>
      <c r="M70" s="330">
        <v>3566</v>
      </c>
      <c r="N70" s="267">
        <f>L70-M70</f>
        <v>807</v>
      </c>
      <c r="O70" s="267">
        <f>$F70*N70</f>
        <v>-80700</v>
      </c>
      <c r="P70" s="267">
        <f>O70/1000000</f>
        <v>-0.0807</v>
      </c>
      <c r="Q70" s="458"/>
      <c r="R70" s="89"/>
      <c r="S70" s="89"/>
      <c r="T70" s="89"/>
    </row>
    <row r="71" spans="1:20" ht="15.75" customHeight="1">
      <c r="A71" s="155">
        <v>2</v>
      </c>
      <c r="B71" s="156" t="s">
        <v>423</v>
      </c>
      <c r="C71" s="157">
        <v>5128400</v>
      </c>
      <c r="D71" s="336" t="s">
        <v>12</v>
      </c>
      <c r="E71" s="315" t="s">
        <v>330</v>
      </c>
      <c r="F71" s="162">
        <v>-1000</v>
      </c>
      <c r="G71" s="329">
        <v>5650</v>
      </c>
      <c r="H71" s="330">
        <v>5648</v>
      </c>
      <c r="I71" s="267">
        <f>G71-H71</f>
        <v>2</v>
      </c>
      <c r="J71" s="267">
        <f>$F71*I71</f>
        <v>-2000</v>
      </c>
      <c r="K71" s="267">
        <f>J71/1000000</f>
        <v>-0.002</v>
      </c>
      <c r="L71" s="329">
        <v>1629</v>
      </c>
      <c r="M71" s="330">
        <v>1931</v>
      </c>
      <c r="N71" s="267">
        <f>L71-M71</f>
        <v>-302</v>
      </c>
      <c r="O71" s="267">
        <f>$F71*N71</f>
        <v>302000</v>
      </c>
      <c r="P71" s="267">
        <f>O71/1000000</f>
        <v>0.302</v>
      </c>
      <c r="Q71" s="458"/>
      <c r="R71" s="89"/>
      <c r="S71" s="89"/>
      <c r="T71" s="89"/>
    </row>
    <row r="72" spans="1:20" ht="15.75" customHeight="1">
      <c r="A72" s="508"/>
      <c r="B72" s="305" t="s">
        <v>345</v>
      </c>
      <c r="C72" s="323"/>
      <c r="D72" s="336"/>
      <c r="E72" s="315"/>
      <c r="F72" s="162"/>
      <c r="G72" s="159"/>
      <c r="H72" s="159"/>
      <c r="I72" s="159"/>
      <c r="J72" s="159"/>
      <c r="K72" s="159"/>
      <c r="L72" s="508"/>
      <c r="M72" s="159"/>
      <c r="N72" s="159"/>
      <c r="O72" s="159"/>
      <c r="P72" s="159"/>
      <c r="Q72" s="458"/>
      <c r="R72" s="89"/>
      <c r="S72" s="89"/>
      <c r="T72" s="89"/>
    </row>
    <row r="73" spans="1:20" ht="15.75" customHeight="1">
      <c r="A73" s="155">
        <v>3</v>
      </c>
      <c r="B73" s="156" t="s">
        <v>346</v>
      </c>
      <c r="C73" s="157">
        <v>4902555</v>
      </c>
      <c r="D73" s="336" t="s">
        <v>12</v>
      </c>
      <c r="E73" s="315" t="s">
        <v>330</v>
      </c>
      <c r="F73" s="162">
        <v>-75</v>
      </c>
      <c r="G73" s="329">
        <v>10784</v>
      </c>
      <c r="H73" s="330">
        <v>10780</v>
      </c>
      <c r="I73" s="267">
        <f>G73-H73</f>
        <v>4</v>
      </c>
      <c r="J73" s="267">
        <f>$F73*I73</f>
        <v>-300</v>
      </c>
      <c r="K73" s="267">
        <f>J73/1000000</f>
        <v>-0.0003</v>
      </c>
      <c r="L73" s="329">
        <v>19126</v>
      </c>
      <c r="M73" s="330">
        <v>18539</v>
      </c>
      <c r="N73" s="267">
        <f>L73-M73</f>
        <v>587</v>
      </c>
      <c r="O73" s="267">
        <f>$F73*N73</f>
        <v>-44025</v>
      </c>
      <c r="P73" s="267">
        <f>O73/1000000</f>
        <v>-0.044025</v>
      </c>
      <c r="Q73" s="458"/>
      <c r="R73" s="89"/>
      <c r="S73" s="89"/>
      <c r="T73" s="89"/>
    </row>
    <row r="74" spans="1:20" s="482" customFormat="1" ht="15.75" customHeight="1" thickBot="1">
      <c r="A74" s="166">
        <v>4</v>
      </c>
      <c r="B74" s="437" t="s">
        <v>347</v>
      </c>
      <c r="C74" s="168">
        <v>4902581</v>
      </c>
      <c r="D74" s="772" t="s">
        <v>12</v>
      </c>
      <c r="E74" s="169" t="s">
        <v>330</v>
      </c>
      <c r="F74" s="174">
        <v>-100</v>
      </c>
      <c r="G74" s="773">
        <v>5297</v>
      </c>
      <c r="H74" s="174">
        <v>5292</v>
      </c>
      <c r="I74" s="174">
        <f>G74-H74</f>
        <v>5</v>
      </c>
      <c r="J74" s="174">
        <f>$F74*I74</f>
        <v>-500</v>
      </c>
      <c r="K74" s="174">
        <f>J74/1000000</f>
        <v>-0.0005</v>
      </c>
      <c r="L74" s="166">
        <v>12235</v>
      </c>
      <c r="M74" s="174">
        <v>11413</v>
      </c>
      <c r="N74" s="174">
        <f>L74-M74</f>
        <v>822</v>
      </c>
      <c r="O74" s="174">
        <f>$F74*N74</f>
        <v>-82200</v>
      </c>
      <c r="P74" s="174">
        <f>O74/1000000</f>
        <v>-0.0822</v>
      </c>
      <c r="Q74" s="774"/>
      <c r="R74" s="251"/>
      <c r="S74" s="251"/>
      <c r="T74" s="251"/>
    </row>
    <row r="75" spans="1:20" ht="15.75" customHeight="1" thickTop="1">
      <c r="A75" s="499"/>
      <c r="B75" s="499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89"/>
      <c r="R75" s="89"/>
      <c r="S75" s="89"/>
      <c r="T75" s="89"/>
    </row>
    <row r="76" spans="1:20" ht="15.75" customHeight="1">
      <c r="A76" s="499"/>
      <c r="B76" s="499"/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89"/>
      <c r="R76" s="89"/>
      <c r="S76" s="89"/>
      <c r="T76" s="89"/>
    </row>
    <row r="77" spans="1:16" ht="25.5" customHeight="1">
      <c r="A77" s="172" t="s">
        <v>322</v>
      </c>
      <c r="B77" s="487"/>
      <c r="C77" s="75"/>
      <c r="D77" s="487"/>
      <c r="E77" s="487"/>
      <c r="F77" s="487"/>
      <c r="G77" s="487"/>
      <c r="H77" s="487"/>
      <c r="I77" s="487"/>
      <c r="J77" s="487"/>
      <c r="K77" s="608">
        <f>SUM(K9:K63)+SUM(K69:K74)-K34</f>
        <v>0.30921659999999995</v>
      </c>
      <c r="L77" s="609"/>
      <c r="M77" s="609"/>
      <c r="N77" s="609"/>
      <c r="O77" s="609"/>
      <c r="P77" s="608">
        <f>SUM(P9:P63)+SUM(P69:P74)-P34</f>
        <v>6.486031560000001</v>
      </c>
    </row>
    <row r="78" spans="1:16" ht="12.75">
      <c r="A78" s="487"/>
      <c r="B78" s="487"/>
      <c r="C78" s="487"/>
      <c r="D78" s="487"/>
      <c r="E78" s="487"/>
      <c r="F78" s="487"/>
      <c r="G78" s="487"/>
      <c r="H78" s="487"/>
      <c r="I78" s="487"/>
      <c r="J78" s="487"/>
      <c r="K78" s="487"/>
      <c r="L78" s="487"/>
      <c r="M78" s="487"/>
      <c r="N78" s="487"/>
      <c r="O78" s="487"/>
      <c r="P78" s="487"/>
    </row>
    <row r="79" spans="1:16" ht="9.75" customHeight="1">
      <c r="A79" s="487"/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  <c r="N79" s="487"/>
      <c r="O79" s="487"/>
      <c r="P79" s="487"/>
    </row>
    <row r="80" spans="1:16" ht="12.75" hidden="1">
      <c r="A80" s="487"/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O80" s="487"/>
      <c r="P80" s="487"/>
    </row>
    <row r="81" spans="1:16" ht="23.25" customHeight="1" thickBot="1">
      <c r="A81" s="487"/>
      <c r="B81" s="487"/>
      <c r="C81" s="610"/>
      <c r="D81" s="487"/>
      <c r="E81" s="487"/>
      <c r="F81" s="487"/>
      <c r="G81" s="487"/>
      <c r="H81" s="487"/>
      <c r="I81" s="487"/>
      <c r="J81" s="611"/>
      <c r="K81" s="556" t="s">
        <v>323</v>
      </c>
      <c r="L81" s="487"/>
      <c r="M81" s="487"/>
      <c r="N81" s="487"/>
      <c r="O81" s="487"/>
      <c r="P81" s="556" t="s">
        <v>324</v>
      </c>
    </row>
    <row r="82" spans="1:17" ht="20.25">
      <c r="A82" s="612"/>
      <c r="B82" s="613"/>
      <c r="C82" s="172"/>
      <c r="D82" s="544"/>
      <c r="E82" s="544"/>
      <c r="F82" s="544"/>
      <c r="G82" s="544"/>
      <c r="H82" s="544"/>
      <c r="I82" s="544"/>
      <c r="J82" s="614"/>
      <c r="K82" s="613"/>
      <c r="L82" s="613"/>
      <c r="M82" s="613"/>
      <c r="N82" s="613"/>
      <c r="O82" s="613"/>
      <c r="P82" s="613"/>
      <c r="Q82" s="545"/>
    </row>
    <row r="83" spans="1:17" ht="20.25">
      <c r="A83" s="237"/>
      <c r="B83" s="172" t="s">
        <v>320</v>
      </c>
      <c r="C83" s="172"/>
      <c r="D83" s="615"/>
      <c r="E83" s="615"/>
      <c r="F83" s="615"/>
      <c r="G83" s="615"/>
      <c r="H83" s="615"/>
      <c r="I83" s="615"/>
      <c r="J83" s="615"/>
      <c r="K83" s="616">
        <f>K77</f>
        <v>0.30921659999999995</v>
      </c>
      <c r="L83" s="617"/>
      <c r="M83" s="617"/>
      <c r="N83" s="617"/>
      <c r="O83" s="617"/>
      <c r="P83" s="616">
        <f>P77</f>
        <v>6.486031560000001</v>
      </c>
      <c r="Q83" s="546"/>
    </row>
    <row r="84" spans="1:17" ht="20.25">
      <c r="A84" s="237"/>
      <c r="B84" s="172"/>
      <c r="C84" s="172"/>
      <c r="D84" s="615"/>
      <c r="E84" s="615"/>
      <c r="F84" s="615"/>
      <c r="G84" s="615"/>
      <c r="H84" s="615"/>
      <c r="I84" s="618"/>
      <c r="J84" s="56"/>
      <c r="K84" s="603"/>
      <c r="L84" s="603"/>
      <c r="M84" s="603"/>
      <c r="N84" s="603"/>
      <c r="O84" s="603"/>
      <c r="P84" s="603"/>
      <c r="Q84" s="546"/>
    </row>
    <row r="85" spans="1:17" ht="20.25">
      <c r="A85" s="237"/>
      <c r="B85" s="172" t="s">
        <v>313</v>
      </c>
      <c r="C85" s="172"/>
      <c r="D85" s="615"/>
      <c r="E85" s="615"/>
      <c r="F85" s="615"/>
      <c r="G85" s="615"/>
      <c r="H85" s="615"/>
      <c r="I85" s="615"/>
      <c r="J85" s="615"/>
      <c r="K85" s="616">
        <f>'STEPPED UP GENCO'!K42</f>
        <v>-0.16585376</v>
      </c>
      <c r="L85" s="616"/>
      <c r="M85" s="616"/>
      <c r="N85" s="616"/>
      <c r="O85" s="616"/>
      <c r="P85" s="616">
        <f>'STEPPED UP GENCO'!P42</f>
        <v>0.048331476000000005</v>
      </c>
      <c r="Q85" s="546"/>
    </row>
    <row r="86" spans="1:17" ht="20.25">
      <c r="A86" s="237"/>
      <c r="B86" s="172"/>
      <c r="C86" s="172"/>
      <c r="D86" s="619"/>
      <c r="E86" s="619"/>
      <c r="F86" s="619"/>
      <c r="G86" s="619"/>
      <c r="H86" s="619"/>
      <c r="I86" s="620"/>
      <c r="J86" s="621"/>
      <c r="K86" s="479"/>
      <c r="L86" s="479"/>
      <c r="M86" s="479"/>
      <c r="N86" s="479"/>
      <c r="O86" s="479"/>
      <c r="P86" s="479"/>
      <c r="Q86" s="546"/>
    </row>
    <row r="87" spans="1:17" ht="20.25">
      <c r="A87" s="237"/>
      <c r="B87" s="172" t="s">
        <v>321</v>
      </c>
      <c r="C87" s="172"/>
      <c r="D87" s="479"/>
      <c r="E87" s="479"/>
      <c r="F87" s="479"/>
      <c r="G87" s="479"/>
      <c r="H87" s="479"/>
      <c r="I87" s="479"/>
      <c r="J87" s="479"/>
      <c r="K87" s="280">
        <f>SUM(K83:K86)</f>
        <v>0.14336283999999996</v>
      </c>
      <c r="L87" s="479"/>
      <c r="M87" s="479"/>
      <c r="N87" s="479"/>
      <c r="O87" s="479"/>
      <c r="P87" s="622">
        <f>SUM(P83:P86)</f>
        <v>6.534363036000001</v>
      </c>
      <c r="Q87" s="546"/>
    </row>
    <row r="88" spans="1:17" ht="20.25">
      <c r="A88" s="570"/>
      <c r="B88" s="479"/>
      <c r="C88" s="172"/>
      <c r="D88" s="479"/>
      <c r="E88" s="479"/>
      <c r="F88" s="479"/>
      <c r="G88" s="479"/>
      <c r="H88" s="479"/>
      <c r="I88" s="479"/>
      <c r="J88" s="479"/>
      <c r="K88" s="479"/>
      <c r="L88" s="479"/>
      <c r="M88" s="479"/>
      <c r="N88" s="479"/>
      <c r="O88" s="479"/>
      <c r="P88" s="479"/>
      <c r="Q88" s="546"/>
    </row>
    <row r="89" spans="1:17" ht="13.5" thickBot="1">
      <c r="A89" s="571"/>
      <c r="B89" s="547"/>
      <c r="C89" s="547"/>
      <c r="D89" s="547"/>
      <c r="E89" s="547"/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8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70" zoomScaleNormal="70" zoomScaleSheetLayoutView="70" zoomScalePageLayoutView="0" workbookViewId="0" topLeftCell="A1">
      <selection activeCell="P34" sqref="P34"/>
    </sheetView>
  </sheetViews>
  <sheetFormatPr defaultColWidth="9.140625" defaultRowHeight="12.75"/>
  <cols>
    <col min="1" max="1" width="4.7109375" style="442" customWidth="1"/>
    <col min="2" max="2" width="26.7109375" style="442" customWidth="1"/>
    <col min="3" max="3" width="18.57421875" style="442" customWidth="1"/>
    <col min="4" max="4" width="12.8515625" style="442" customWidth="1"/>
    <col min="5" max="5" width="22.140625" style="442" customWidth="1"/>
    <col min="6" max="6" width="14.421875" style="442" customWidth="1"/>
    <col min="7" max="7" width="15.57421875" style="442" customWidth="1"/>
    <col min="8" max="8" width="15.28125" style="442" customWidth="1"/>
    <col min="9" max="9" width="15.00390625" style="442" customWidth="1"/>
    <col min="10" max="10" width="16.7109375" style="442" customWidth="1"/>
    <col min="11" max="11" width="16.57421875" style="442" customWidth="1"/>
    <col min="12" max="12" width="17.140625" style="442" customWidth="1"/>
    <col min="13" max="13" width="14.7109375" style="442" customWidth="1"/>
    <col min="14" max="14" width="15.7109375" style="442" customWidth="1"/>
    <col min="15" max="15" width="18.28125" style="442" customWidth="1"/>
    <col min="16" max="16" width="17.140625" style="442" customWidth="1"/>
    <col min="17" max="17" width="22.00390625" style="442" customWidth="1"/>
    <col min="18" max="16384" width="9.140625" style="442" customWidth="1"/>
  </cols>
  <sheetData>
    <row r="1" ht="26.25" customHeight="1">
      <c r="A1" s="1" t="s">
        <v>223</v>
      </c>
    </row>
    <row r="2" spans="1:17" ht="23.25" customHeight="1">
      <c r="A2" s="2" t="s">
        <v>224</v>
      </c>
      <c r="P2" s="623" t="str">
        <f>NDPL!Q1</f>
        <v>JUNE-2019</v>
      </c>
      <c r="Q2" s="623"/>
    </row>
    <row r="3" ht="23.25">
      <c r="A3" s="178" t="s">
        <v>204</v>
      </c>
    </row>
    <row r="4" spans="1:16" ht="24" thickBot="1">
      <c r="A4" s="3"/>
      <c r="G4" s="479"/>
      <c r="H4" s="479"/>
      <c r="I4" s="45" t="s">
        <v>379</v>
      </c>
      <c r="J4" s="479"/>
      <c r="K4" s="479"/>
      <c r="L4" s="479"/>
      <c r="M4" s="479"/>
      <c r="N4" s="45" t="s">
        <v>380</v>
      </c>
      <c r="O4" s="479"/>
      <c r="P4" s="479"/>
    </row>
    <row r="5" spans="1:17" ht="51.75" customHeight="1" thickBot="1" thickTop="1">
      <c r="A5" s="500" t="s">
        <v>8</v>
      </c>
      <c r="B5" s="501" t="s">
        <v>9</v>
      </c>
      <c r="C5" s="502" t="s">
        <v>1</v>
      </c>
      <c r="D5" s="502" t="s">
        <v>2</v>
      </c>
      <c r="E5" s="502" t="s">
        <v>3</v>
      </c>
      <c r="F5" s="502" t="s">
        <v>10</v>
      </c>
      <c r="G5" s="500" t="str">
        <f>NDPL!G5</f>
        <v>FINAL READING 30/06/2019</v>
      </c>
      <c r="H5" s="502" t="str">
        <f>NDPL!H5</f>
        <v>INTIAL READING 01/06/2019</v>
      </c>
      <c r="I5" s="502" t="s">
        <v>4</v>
      </c>
      <c r="J5" s="502" t="s">
        <v>5</v>
      </c>
      <c r="K5" s="502" t="s">
        <v>6</v>
      </c>
      <c r="L5" s="500" t="str">
        <f>NDPL!G5</f>
        <v>FINAL READING 30/06/2019</v>
      </c>
      <c r="M5" s="502" t="str">
        <f>NDPL!H5</f>
        <v>INTIAL READING 01/06/2019</v>
      </c>
      <c r="N5" s="502" t="s">
        <v>4</v>
      </c>
      <c r="O5" s="502" t="s">
        <v>5</v>
      </c>
      <c r="P5" s="502" t="s">
        <v>6</v>
      </c>
      <c r="Q5" s="503" t="s">
        <v>293</v>
      </c>
    </row>
    <row r="6" ht="14.25" thickBot="1" thickTop="1"/>
    <row r="7" spans="1:17" ht="24" customHeight="1" thickTop="1">
      <c r="A7" s="403" t="s">
        <v>218</v>
      </c>
      <c r="B7" s="57"/>
      <c r="C7" s="58"/>
      <c r="D7" s="58"/>
      <c r="E7" s="58"/>
      <c r="F7" s="58"/>
      <c r="G7" s="602"/>
      <c r="H7" s="600"/>
      <c r="I7" s="600"/>
      <c r="J7" s="600"/>
      <c r="K7" s="624"/>
      <c r="L7" s="625"/>
      <c r="M7" s="492"/>
      <c r="N7" s="600"/>
      <c r="O7" s="600"/>
      <c r="P7" s="626"/>
      <c r="Q7" s="532"/>
    </row>
    <row r="8" spans="1:17" ht="24" customHeight="1">
      <c r="A8" s="627" t="s">
        <v>205</v>
      </c>
      <c r="B8" s="85"/>
      <c r="C8" s="85"/>
      <c r="D8" s="85"/>
      <c r="E8" s="85"/>
      <c r="F8" s="85"/>
      <c r="G8" s="101"/>
      <c r="H8" s="603"/>
      <c r="I8" s="388"/>
      <c r="J8" s="388"/>
      <c r="K8" s="628"/>
      <c r="L8" s="389"/>
      <c r="M8" s="388"/>
      <c r="N8" s="388"/>
      <c r="O8" s="388"/>
      <c r="P8" s="629"/>
      <c r="Q8" s="446"/>
    </row>
    <row r="9" spans="1:17" ht="24" customHeight="1">
      <c r="A9" s="630" t="s">
        <v>206</v>
      </c>
      <c r="B9" s="85"/>
      <c r="C9" s="85"/>
      <c r="D9" s="85"/>
      <c r="E9" s="85"/>
      <c r="F9" s="85"/>
      <c r="G9" s="101"/>
      <c r="H9" s="603"/>
      <c r="I9" s="388"/>
      <c r="J9" s="388"/>
      <c r="K9" s="628"/>
      <c r="L9" s="389"/>
      <c r="M9" s="388"/>
      <c r="N9" s="388"/>
      <c r="O9" s="388"/>
      <c r="P9" s="629"/>
      <c r="Q9" s="446"/>
    </row>
    <row r="10" spans="1:17" ht="24" customHeight="1">
      <c r="A10" s="257">
        <v>1</v>
      </c>
      <c r="B10" s="259" t="s">
        <v>220</v>
      </c>
      <c r="C10" s="402">
        <v>5128430</v>
      </c>
      <c r="D10" s="261" t="s">
        <v>12</v>
      </c>
      <c r="E10" s="260" t="s">
        <v>330</v>
      </c>
      <c r="F10" s="261">
        <v>200</v>
      </c>
      <c r="G10" s="438">
        <v>3774</v>
      </c>
      <c r="H10" s="439">
        <v>3767</v>
      </c>
      <c r="I10" s="440">
        <f aca="true" t="shared" si="0" ref="I10:I15">G10-H10</f>
        <v>7</v>
      </c>
      <c r="J10" s="440">
        <f aca="true" t="shared" si="1" ref="J10:J15">$F10*I10</f>
        <v>1400</v>
      </c>
      <c r="K10" s="461">
        <f aca="true" t="shared" si="2" ref="K10:K15">J10/1000000</f>
        <v>0.0014</v>
      </c>
      <c r="L10" s="438">
        <v>48010</v>
      </c>
      <c r="M10" s="439">
        <v>42190</v>
      </c>
      <c r="N10" s="440">
        <f aca="true" t="shared" si="3" ref="N10:N15">L10-M10</f>
        <v>5820</v>
      </c>
      <c r="O10" s="440">
        <f aca="true" t="shared" si="4" ref="O10:O15">$F10*N10</f>
        <v>1164000</v>
      </c>
      <c r="P10" s="462">
        <f aca="true" t="shared" si="5" ref="P10:P15">O10/1000000</f>
        <v>1.164</v>
      </c>
      <c r="Q10" s="446"/>
    </row>
    <row r="11" spans="1:17" ht="24" customHeight="1">
      <c r="A11" s="257">
        <v>2</v>
      </c>
      <c r="B11" s="259" t="s">
        <v>221</v>
      </c>
      <c r="C11" s="402">
        <v>4864849</v>
      </c>
      <c r="D11" s="261" t="s">
        <v>12</v>
      </c>
      <c r="E11" s="260" t="s">
        <v>330</v>
      </c>
      <c r="F11" s="261">
        <v>1000</v>
      </c>
      <c r="G11" s="257">
        <v>1728</v>
      </c>
      <c r="H11" s="281">
        <v>1728</v>
      </c>
      <c r="I11" s="637">
        <f t="shared" si="0"/>
        <v>0</v>
      </c>
      <c r="J11" s="637">
        <f t="shared" si="1"/>
        <v>0</v>
      </c>
      <c r="K11" s="807">
        <f t="shared" si="2"/>
        <v>0</v>
      </c>
      <c r="L11" s="257">
        <v>42414</v>
      </c>
      <c r="M11" s="281">
        <v>42414</v>
      </c>
      <c r="N11" s="637">
        <f t="shared" si="3"/>
        <v>0</v>
      </c>
      <c r="O11" s="637">
        <f t="shared" si="4"/>
        <v>0</v>
      </c>
      <c r="P11" s="808">
        <f t="shared" si="5"/>
        <v>0</v>
      </c>
      <c r="Q11" s="446"/>
    </row>
    <row r="12" spans="1:17" ht="24" customHeight="1">
      <c r="A12" s="257">
        <v>3</v>
      </c>
      <c r="B12" s="259" t="s">
        <v>207</v>
      </c>
      <c r="C12" s="402">
        <v>4864846</v>
      </c>
      <c r="D12" s="261" t="s">
        <v>12</v>
      </c>
      <c r="E12" s="260" t="s">
        <v>330</v>
      </c>
      <c r="F12" s="261">
        <v>1000</v>
      </c>
      <c r="G12" s="438">
        <v>4466</v>
      </c>
      <c r="H12" s="439">
        <v>4465</v>
      </c>
      <c r="I12" s="440">
        <f t="shared" si="0"/>
        <v>1</v>
      </c>
      <c r="J12" s="440">
        <f t="shared" si="1"/>
        <v>1000</v>
      </c>
      <c r="K12" s="793">
        <f t="shared" si="2"/>
        <v>0.001</v>
      </c>
      <c r="L12" s="438">
        <v>53540</v>
      </c>
      <c r="M12" s="439">
        <v>52847</v>
      </c>
      <c r="N12" s="440">
        <f t="shared" si="3"/>
        <v>693</v>
      </c>
      <c r="O12" s="440">
        <f t="shared" si="4"/>
        <v>693000</v>
      </c>
      <c r="P12" s="462">
        <f t="shared" si="5"/>
        <v>0.693</v>
      </c>
      <c r="Q12" s="446"/>
    </row>
    <row r="13" spans="1:17" ht="24" customHeight="1">
      <c r="A13" s="257">
        <v>4</v>
      </c>
      <c r="B13" s="259" t="s">
        <v>208</v>
      </c>
      <c r="C13" s="402">
        <v>4864918</v>
      </c>
      <c r="D13" s="261" t="s">
        <v>12</v>
      </c>
      <c r="E13" s="260" t="s">
        <v>330</v>
      </c>
      <c r="F13" s="261">
        <v>400</v>
      </c>
      <c r="G13" s="438">
        <v>162</v>
      </c>
      <c r="H13" s="439">
        <v>162</v>
      </c>
      <c r="I13" s="440">
        <f t="shared" si="0"/>
        <v>0</v>
      </c>
      <c r="J13" s="440">
        <f t="shared" si="1"/>
        <v>0</v>
      </c>
      <c r="K13" s="461">
        <f t="shared" si="2"/>
        <v>0</v>
      </c>
      <c r="L13" s="438">
        <v>15146</v>
      </c>
      <c r="M13" s="439">
        <v>14544</v>
      </c>
      <c r="N13" s="440">
        <f t="shared" si="3"/>
        <v>602</v>
      </c>
      <c r="O13" s="440">
        <f t="shared" si="4"/>
        <v>240800</v>
      </c>
      <c r="P13" s="462">
        <f t="shared" si="5"/>
        <v>0.2408</v>
      </c>
      <c r="Q13" s="446"/>
    </row>
    <row r="14" spans="1:17" ht="24" customHeight="1">
      <c r="A14" s="257">
        <v>5</v>
      </c>
      <c r="B14" s="259" t="s">
        <v>388</v>
      </c>
      <c r="C14" s="402">
        <v>4864894</v>
      </c>
      <c r="D14" s="261" t="s">
        <v>12</v>
      </c>
      <c r="E14" s="260" t="s">
        <v>330</v>
      </c>
      <c r="F14" s="261">
        <v>800</v>
      </c>
      <c r="G14" s="438">
        <v>78</v>
      </c>
      <c r="H14" s="439">
        <v>79</v>
      </c>
      <c r="I14" s="440">
        <f>G14-H14</f>
        <v>-1</v>
      </c>
      <c r="J14" s="440">
        <f>$F14*I14</f>
        <v>-800</v>
      </c>
      <c r="K14" s="793">
        <f>J14/1000000</f>
        <v>-0.0008</v>
      </c>
      <c r="L14" s="438">
        <v>347</v>
      </c>
      <c r="M14" s="439">
        <v>322</v>
      </c>
      <c r="N14" s="440">
        <f>L14-M14</f>
        <v>25</v>
      </c>
      <c r="O14" s="440">
        <f>$F14*N14</f>
        <v>20000</v>
      </c>
      <c r="P14" s="462">
        <f>O14/1000000</f>
        <v>0.02</v>
      </c>
      <c r="Q14" s="446"/>
    </row>
    <row r="15" spans="1:17" ht="24" customHeight="1">
      <c r="A15" s="257">
        <v>6</v>
      </c>
      <c r="B15" s="259" t="s">
        <v>387</v>
      </c>
      <c r="C15" s="402">
        <v>5128425</v>
      </c>
      <c r="D15" s="261" t="s">
        <v>12</v>
      </c>
      <c r="E15" s="260" t="s">
        <v>330</v>
      </c>
      <c r="F15" s="261">
        <v>400</v>
      </c>
      <c r="G15" s="438">
        <v>841</v>
      </c>
      <c r="H15" s="439">
        <v>794</v>
      </c>
      <c r="I15" s="440">
        <f t="shared" si="0"/>
        <v>47</v>
      </c>
      <c r="J15" s="440">
        <f t="shared" si="1"/>
        <v>18800</v>
      </c>
      <c r="K15" s="461">
        <f t="shared" si="2"/>
        <v>0.0188</v>
      </c>
      <c r="L15" s="438">
        <v>3469</v>
      </c>
      <c r="M15" s="439">
        <v>2879</v>
      </c>
      <c r="N15" s="440">
        <f t="shared" si="3"/>
        <v>590</v>
      </c>
      <c r="O15" s="440">
        <f t="shared" si="4"/>
        <v>236000</v>
      </c>
      <c r="P15" s="462">
        <f t="shared" si="5"/>
        <v>0.236</v>
      </c>
      <c r="Q15" s="446"/>
    </row>
    <row r="16" spans="1:17" ht="24" customHeight="1">
      <c r="A16" s="631" t="s">
        <v>209</v>
      </c>
      <c r="B16" s="259"/>
      <c r="C16" s="402"/>
      <c r="D16" s="261"/>
      <c r="E16" s="259"/>
      <c r="F16" s="261"/>
      <c r="G16" s="632"/>
      <c r="H16" s="440"/>
      <c r="I16" s="440"/>
      <c r="J16" s="440"/>
      <c r="K16" s="461"/>
      <c r="L16" s="632"/>
      <c r="M16" s="440"/>
      <c r="N16" s="440"/>
      <c r="O16" s="440"/>
      <c r="P16" s="462"/>
      <c r="Q16" s="446"/>
    </row>
    <row r="17" spans="1:17" ht="24" customHeight="1">
      <c r="A17" s="257">
        <v>7</v>
      </c>
      <c r="B17" s="259" t="s">
        <v>222</v>
      </c>
      <c r="C17" s="402">
        <v>4864804</v>
      </c>
      <c r="D17" s="261" t="s">
        <v>12</v>
      </c>
      <c r="E17" s="260" t="s">
        <v>330</v>
      </c>
      <c r="F17" s="261">
        <v>200</v>
      </c>
      <c r="G17" s="438">
        <v>994312</v>
      </c>
      <c r="H17" s="439">
        <v>994312</v>
      </c>
      <c r="I17" s="440">
        <f>G17-H17</f>
        <v>0</v>
      </c>
      <c r="J17" s="440">
        <f>$F17*I17</f>
        <v>0</v>
      </c>
      <c r="K17" s="793">
        <f>J17/1000000</f>
        <v>0</v>
      </c>
      <c r="L17" s="438">
        <v>4403</v>
      </c>
      <c r="M17" s="439">
        <v>4404</v>
      </c>
      <c r="N17" s="440">
        <f>L17-M17</f>
        <v>-1</v>
      </c>
      <c r="O17" s="440">
        <f>$F17*N17</f>
        <v>-200</v>
      </c>
      <c r="P17" s="462">
        <f>O17/1000000</f>
        <v>-0.0002</v>
      </c>
      <c r="Q17" s="446"/>
    </row>
    <row r="18" spans="1:17" ht="24" customHeight="1">
      <c r="A18" s="257">
        <v>8</v>
      </c>
      <c r="B18" s="259" t="s">
        <v>221</v>
      </c>
      <c r="C18" s="402">
        <v>4864845</v>
      </c>
      <c r="D18" s="261" t="s">
        <v>12</v>
      </c>
      <c r="E18" s="260" t="s">
        <v>330</v>
      </c>
      <c r="F18" s="261">
        <v>1000</v>
      </c>
      <c r="G18" s="438">
        <v>1820</v>
      </c>
      <c r="H18" s="439">
        <v>1820</v>
      </c>
      <c r="I18" s="440">
        <f>G18-H18</f>
        <v>0</v>
      </c>
      <c r="J18" s="440">
        <f>$F18*I18</f>
        <v>0</v>
      </c>
      <c r="K18" s="461">
        <f>J18/1000000</f>
        <v>0</v>
      </c>
      <c r="L18" s="438">
        <v>998271</v>
      </c>
      <c r="M18" s="439">
        <v>998697</v>
      </c>
      <c r="N18" s="440">
        <f>L18-M18</f>
        <v>-426</v>
      </c>
      <c r="O18" s="440">
        <f>$F18*N18</f>
        <v>-426000</v>
      </c>
      <c r="P18" s="462">
        <f>O18/1000000</f>
        <v>-0.426</v>
      </c>
      <c r="Q18" s="446"/>
    </row>
    <row r="19" spans="1:17" ht="24" customHeight="1">
      <c r="A19" s="258"/>
      <c r="B19" s="633" t="s">
        <v>217</v>
      </c>
      <c r="C19" s="634"/>
      <c r="D19" s="261"/>
      <c r="E19" s="259"/>
      <c r="F19" s="275"/>
      <c r="G19" s="389"/>
      <c r="H19" s="388"/>
      <c r="I19" s="388"/>
      <c r="J19" s="388"/>
      <c r="K19" s="649">
        <f>SUM(K10:K18)</f>
        <v>0.0204</v>
      </c>
      <c r="L19" s="636"/>
      <c r="M19" s="637"/>
      <c r="N19" s="637"/>
      <c r="O19" s="637"/>
      <c r="P19" s="649">
        <f>SUM(P10:P18)</f>
        <v>1.9275999999999998</v>
      </c>
      <c r="Q19" s="446"/>
    </row>
    <row r="20" spans="1:17" ht="24" customHeight="1">
      <c r="A20" s="258"/>
      <c r="B20" s="148"/>
      <c r="C20" s="634"/>
      <c r="D20" s="261"/>
      <c r="E20" s="259"/>
      <c r="F20" s="275"/>
      <c r="G20" s="389"/>
      <c r="H20" s="388"/>
      <c r="I20" s="388"/>
      <c r="J20" s="388"/>
      <c r="K20" s="638"/>
      <c r="L20" s="389"/>
      <c r="M20" s="388"/>
      <c r="N20" s="388"/>
      <c r="O20" s="388"/>
      <c r="P20" s="639"/>
      <c r="Q20" s="446"/>
    </row>
    <row r="21" spans="1:17" ht="24" customHeight="1">
      <c r="A21" s="631" t="s">
        <v>210</v>
      </c>
      <c r="B21" s="85"/>
      <c r="C21" s="640"/>
      <c r="D21" s="275"/>
      <c r="E21" s="85"/>
      <c r="F21" s="275"/>
      <c r="G21" s="389"/>
      <c r="H21" s="388"/>
      <c r="I21" s="388"/>
      <c r="J21" s="388"/>
      <c r="K21" s="628"/>
      <c r="L21" s="389"/>
      <c r="M21" s="388"/>
      <c r="N21" s="388"/>
      <c r="O21" s="388"/>
      <c r="P21" s="629"/>
      <c r="Q21" s="446"/>
    </row>
    <row r="22" spans="1:17" ht="24" customHeight="1">
      <c r="A22" s="258"/>
      <c r="B22" s="85"/>
      <c r="C22" s="640"/>
      <c r="D22" s="275"/>
      <c r="E22" s="85"/>
      <c r="F22" s="275"/>
      <c r="G22" s="389"/>
      <c r="H22" s="388"/>
      <c r="I22" s="388"/>
      <c r="J22" s="388"/>
      <c r="K22" s="628"/>
      <c r="L22" s="389"/>
      <c r="M22" s="388"/>
      <c r="N22" s="388"/>
      <c r="O22" s="388"/>
      <c r="P22" s="629"/>
      <c r="Q22" s="446"/>
    </row>
    <row r="23" spans="1:17" ht="24" customHeight="1">
      <c r="A23" s="257">
        <v>9</v>
      </c>
      <c r="B23" s="85" t="s">
        <v>211</v>
      </c>
      <c r="C23" s="402">
        <v>4865065</v>
      </c>
      <c r="D23" s="275" t="s">
        <v>12</v>
      </c>
      <c r="E23" s="260" t="s">
        <v>330</v>
      </c>
      <c r="F23" s="261">
        <v>100</v>
      </c>
      <c r="G23" s="438">
        <v>3437</v>
      </c>
      <c r="H23" s="439">
        <v>3437</v>
      </c>
      <c r="I23" s="440">
        <f aca="true" t="shared" si="6" ref="I23:I29">G23-H23</f>
        <v>0</v>
      </c>
      <c r="J23" s="440">
        <f aca="true" t="shared" si="7" ref="J23:J29">$F23*I23</f>
        <v>0</v>
      </c>
      <c r="K23" s="461">
        <f aca="true" t="shared" si="8" ref="K23:K29">J23/1000000</f>
        <v>0</v>
      </c>
      <c r="L23" s="438">
        <v>34489</v>
      </c>
      <c r="M23" s="439">
        <v>34489</v>
      </c>
      <c r="N23" s="440">
        <f aca="true" t="shared" si="9" ref="N23:N29">L23-M23</f>
        <v>0</v>
      </c>
      <c r="O23" s="440">
        <f aca="true" t="shared" si="10" ref="O23:O29">$F23*N23</f>
        <v>0</v>
      </c>
      <c r="P23" s="462">
        <f aca="true" t="shared" si="11" ref="P23:P29">O23/1000000</f>
        <v>0</v>
      </c>
      <c r="Q23" s="446"/>
    </row>
    <row r="24" spans="1:17" ht="24" customHeight="1">
      <c r="A24" s="257">
        <v>10</v>
      </c>
      <c r="B24" s="85" t="s">
        <v>212</v>
      </c>
      <c r="C24" s="402">
        <v>4865066</v>
      </c>
      <c r="D24" s="275" t="s">
        <v>12</v>
      </c>
      <c r="E24" s="260" t="s">
        <v>330</v>
      </c>
      <c r="F24" s="261">
        <v>100</v>
      </c>
      <c r="G24" s="438">
        <v>64906</v>
      </c>
      <c r="H24" s="439">
        <v>64075</v>
      </c>
      <c r="I24" s="440">
        <f t="shared" si="6"/>
        <v>831</v>
      </c>
      <c r="J24" s="440">
        <f t="shared" si="7"/>
        <v>83100</v>
      </c>
      <c r="K24" s="793">
        <f t="shared" si="8"/>
        <v>0.0831</v>
      </c>
      <c r="L24" s="438">
        <v>97485</v>
      </c>
      <c r="M24" s="439">
        <v>97193</v>
      </c>
      <c r="N24" s="440">
        <f t="shared" si="9"/>
        <v>292</v>
      </c>
      <c r="O24" s="440">
        <f t="shared" si="10"/>
        <v>29200</v>
      </c>
      <c r="P24" s="462">
        <f t="shared" si="11"/>
        <v>0.0292</v>
      </c>
      <c r="Q24" s="446"/>
    </row>
    <row r="25" spans="1:17" ht="24" customHeight="1">
      <c r="A25" s="257">
        <v>11</v>
      </c>
      <c r="B25" s="85" t="s">
        <v>213</v>
      </c>
      <c r="C25" s="402">
        <v>4865067</v>
      </c>
      <c r="D25" s="275" t="s">
        <v>12</v>
      </c>
      <c r="E25" s="260" t="s">
        <v>330</v>
      </c>
      <c r="F25" s="261">
        <v>100</v>
      </c>
      <c r="G25" s="438">
        <v>78283</v>
      </c>
      <c r="H25" s="439">
        <v>78249</v>
      </c>
      <c r="I25" s="440">
        <f t="shared" si="6"/>
        <v>34</v>
      </c>
      <c r="J25" s="440">
        <f t="shared" si="7"/>
        <v>3400</v>
      </c>
      <c r="K25" s="461">
        <f t="shared" si="8"/>
        <v>0.0034</v>
      </c>
      <c r="L25" s="438">
        <v>18297</v>
      </c>
      <c r="M25" s="439">
        <v>18291</v>
      </c>
      <c r="N25" s="440">
        <f t="shared" si="9"/>
        <v>6</v>
      </c>
      <c r="O25" s="440">
        <f t="shared" si="10"/>
        <v>600</v>
      </c>
      <c r="P25" s="462">
        <f t="shared" si="11"/>
        <v>0.0006</v>
      </c>
      <c r="Q25" s="446"/>
    </row>
    <row r="26" spans="1:17" ht="24" customHeight="1">
      <c r="A26" s="257">
        <v>12</v>
      </c>
      <c r="B26" s="85" t="s">
        <v>214</v>
      </c>
      <c r="C26" s="402">
        <v>4902562</v>
      </c>
      <c r="D26" s="275" t="s">
        <v>12</v>
      </c>
      <c r="E26" s="260" t="s">
        <v>330</v>
      </c>
      <c r="F26" s="261">
        <v>100</v>
      </c>
      <c r="G26" s="438">
        <v>2</v>
      </c>
      <c r="H26" s="439">
        <v>1</v>
      </c>
      <c r="I26" s="440">
        <f>G26-H26</f>
        <v>1</v>
      </c>
      <c r="J26" s="440">
        <f>$F26*I26</f>
        <v>100</v>
      </c>
      <c r="K26" s="461">
        <f>J26/1000000</f>
        <v>0.0001</v>
      </c>
      <c r="L26" s="438">
        <v>10344</v>
      </c>
      <c r="M26" s="439">
        <v>7447</v>
      </c>
      <c r="N26" s="440">
        <f>L26-M26</f>
        <v>2897</v>
      </c>
      <c r="O26" s="440">
        <f>$F26*N26</f>
        <v>289700</v>
      </c>
      <c r="P26" s="462">
        <f>O26/1000000</f>
        <v>0.2897</v>
      </c>
      <c r="Q26" s="458"/>
    </row>
    <row r="27" spans="1:17" ht="19.5" customHeight="1">
      <c r="A27" s="257">
        <v>13</v>
      </c>
      <c r="B27" s="85" t="s">
        <v>214</v>
      </c>
      <c r="C27" s="489">
        <v>4902599</v>
      </c>
      <c r="D27" s="812" t="s">
        <v>12</v>
      </c>
      <c r="E27" s="260" t="s">
        <v>330</v>
      </c>
      <c r="F27" s="813">
        <v>1000</v>
      </c>
      <c r="G27" s="438">
        <v>6</v>
      </c>
      <c r="H27" s="439">
        <v>6</v>
      </c>
      <c r="I27" s="440">
        <f t="shared" si="6"/>
        <v>0</v>
      </c>
      <c r="J27" s="440">
        <f t="shared" si="7"/>
        <v>0</v>
      </c>
      <c r="K27" s="461">
        <f t="shared" si="8"/>
        <v>0</v>
      </c>
      <c r="L27" s="438">
        <v>40</v>
      </c>
      <c r="M27" s="439">
        <v>40</v>
      </c>
      <c r="N27" s="440">
        <f t="shared" si="9"/>
        <v>0</v>
      </c>
      <c r="O27" s="440">
        <f t="shared" si="10"/>
        <v>0</v>
      </c>
      <c r="P27" s="462">
        <f t="shared" si="11"/>
        <v>0</v>
      </c>
      <c r="Q27" s="464"/>
    </row>
    <row r="28" spans="1:17" ht="24" customHeight="1">
      <c r="A28" s="257">
        <v>14</v>
      </c>
      <c r="B28" s="85" t="s">
        <v>215</v>
      </c>
      <c r="C28" s="402">
        <v>4902552</v>
      </c>
      <c r="D28" s="275" t="s">
        <v>12</v>
      </c>
      <c r="E28" s="260" t="s">
        <v>330</v>
      </c>
      <c r="F28" s="745">
        <v>75</v>
      </c>
      <c r="G28" s="438">
        <v>647</v>
      </c>
      <c r="H28" s="439">
        <v>647</v>
      </c>
      <c r="I28" s="440">
        <f>G28-H28</f>
        <v>0</v>
      </c>
      <c r="J28" s="440">
        <f t="shared" si="7"/>
        <v>0</v>
      </c>
      <c r="K28" s="461">
        <f t="shared" si="8"/>
        <v>0</v>
      </c>
      <c r="L28" s="438">
        <v>1663</v>
      </c>
      <c r="M28" s="439">
        <v>1663</v>
      </c>
      <c r="N28" s="440">
        <f>L28-M28</f>
        <v>0</v>
      </c>
      <c r="O28" s="440">
        <f t="shared" si="10"/>
        <v>0</v>
      </c>
      <c r="P28" s="462">
        <f t="shared" si="11"/>
        <v>0</v>
      </c>
      <c r="Q28" s="446"/>
    </row>
    <row r="29" spans="1:17" ht="24" customHeight="1">
      <c r="A29" s="257">
        <v>15</v>
      </c>
      <c r="B29" s="85" t="s">
        <v>215</v>
      </c>
      <c r="C29" s="402">
        <v>4865075</v>
      </c>
      <c r="D29" s="275" t="s">
        <v>12</v>
      </c>
      <c r="E29" s="260" t="s">
        <v>330</v>
      </c>
      <c r="F29" s="261">
        <v>100</v>
      </c>
      <c r="G29" s="438">
        <v>10283</v>
      </c>
      <c r="H29" s="439">
        <v>10282</v>
      </c>
      <c r="I29" s="440">
        <f t="shared" si="6"/>
        <v>1</v>
      </c>
      <c r="J29" s="440">
        <f t="shared" si="7"/>
        <v>100</v>
      </c>
      <c r="K29" s="461">
        <f t="shared" si="8"/>
        <v>0.0001</v>
      </c>
      <c r="L29" s="438">
        <v>4319</v>
      </c>
      <c r="M29" s="439">
        <v>4287</v>
      </c>
      <c r="N29" s="440">
        <f t="shared" si="9"/>
        <v>32</v>
      </c>
      <c r="O29" s="440">
        <f t="shared" si="10"/>
        <v>3200</v>
      </c>
      <c r="P29" s="462">
        <f t="shared" si="11"/>
        <v>0.0032</v>
      </c>
      <c r="Q29" s="457"/>
    </row>
    <row r="30" spans="1:17" ht="19.5" customHeight="1" thickBot="1">
      <c r="A30" s="69"/>
      <c r="B30" s="70"/>
      <c r="C30" s="71"/>
      <c r="D30" s="72"/>
      <c r="E30" s="73"/>
      <c r="F30" s="73"/>
      <c r="G30" s="74"/>
      <c r="H30" s="493"/>
      <c r="I30" s="493"/>
      <c r="J30" s="493"/>
      <c r="K30" s="641"/>
      <c r="L30" s="642"/>
      <c r="M30" s="493"/>
      <c r="N30" s="493"/>
      <c r="O30" s="493"/>
      <c r="P30" s="643"/>
      <c r="Q30" s="543"/>
    </row>
    <row r="31" spans="1:16" ht="13.5" thickTop="1">
      <c r="A31" s="68"/>
      <c r="B31" s="76"/>
      <c r="C31" s="60"/>
      <c r="D31" s="62"/>
      <c r="E31" s="61"/>
      <c r="F31" s="61"/>
      <c r="G31" s="77"/>
      <c r="H31" s="603"/>
      <c r="I31" s="388"/>
      <c r="J31" s="388"/>
      <c r="K31" s="628"/>
      <c r="L31" s="603"/>
      <c r="M31" s="603"/>
      <c r="N31" s="388"/>
      <c r="O31" s="388"/>
      <c r="P31" s="644"/>
    </row>
    <row r="32" spans="1:16" ht="12.75">
      <c r="A32" s="68"/>
      <c r="B32" s="76"/>
      <c r="C32" s="60"/>
      <c r="D32" s="62"/>
      <c r="E32" s="61"/>
      <c r="F32" s="61"/>
      <c r="G32" s="77"/>
      <c r="H32" s="603"/>
      <c r="I32" s="388"/>
      <c r="J32" s="388"/>
      <c r="K32" s="628"/>
      <c r="L32" s="603"/>
      <c r="M32" s="603"/>
      <c r="N32" s="388"/>
      <c r="O32" s="388"/>
      <c r="P32" s="644"/>
    </row>
    <row r="33" spans="1:16" ht="12.75">
      <c r="A33" s="603"/>
      <c r="B33" s="487"/>
      <c r="C33" s="487"/>
      <c r="D33" s="487"/>
      <c r="E33" s="487"/>
      <c r="F33" s="487"/>
      <c r="G33" s="487"/>
      <c r="H33" s="487"/>
      <c r="I33" s="487"/>
      <c r="J33" s="487"/>
      <c r="K33" s="645"/>
      <c r="L33" s="487"/>
      <c r="M33" s="487"/>
      <c r="N33" s="487"/>
      <c r="O33" s="487"/>
      <c r="P33" s="646"/>
    </row>
    <row r="34" spans="1:16" ht="20.25">
      <c r="A34" s="164"/>
      <c r="B34" s="633" t="s">
        <v>216</v>
      </c>
      <c r="C34" s="647"/>
      <c r="D34" s="647"/>
      <c r="E34" s="647"/>
      <c r="F34" s="647"/>
      <c r="G34" s="647"/>
      <c r="H34" s="647"/>
      <c r="I34" s="647"/>
      <c r="J34" s="647"/>
      <c r="K34" s="635">
        <f>SUM(K23:K29)</f>
        <v>0.0867</v>
      </c>
      <c r="L34" s="648"/>
      <c r="M34" s="648"/>
      <c r="N34" s="648"/>
      <c r="O34" s="648"/>
      <c r="P34" s="635">
        <f>SUM(P23:P29)</f>
        <v>0.3227</v>
      </c>
    </row>
    <row r="35" spans="1:16" ht="20.25">
      <c r="A35" s="93"/>
      <c r="B35" s="633" t="s">
        <v>217</v>
      </c>
      <c r="C35" s="640"/>
      <c r="D35" s="640"/>
      <c r="E35" s="640"/>
      <c r="F35" s="640"/>
      <c r="G35" s="640"/>
      <c r="H35" s="640"/>
      <c r="I35" s="640"/>
      <c r="J35" s="640"/>
      <c r="K35" s="635">
        <f>K19</f>
        <v>0.0204</v>
      </c>
      <c r="L35" s="648"/>
      <c r="M35" s="648"/>
      <c r="N35" s="648"/>
      <c r="O35" s="648"/>
      <c r="P35" s="649">
        <f>P19</f>
        <v>1.9275999999999998</v>
      </c>
    </row>
    <row r="36" spans="1:16" ht="18">
      <c r="A36" s="93"/>
      <c r="B36" s="85"/>
      <c r="C36" s="89"/>
      <c r="D36" s="89"/>
      <c r="E36" s="89"/>
      <c r="F36" s="89"/>
      <c r="G36" s="89"/>
      <c r="H36" s="89"/>
      <c r="I36" s="89"/>
      <c r="J36" s="89"/>
      <c r="K36" s="650"/>
      <c r="L36" s="651"/>
      <c r="M36" s="651"/>
      <c r="N36" s="651"/>
      <c r="O36" s="651"/>
      <c r="P36" s="652"/>
    </row>
    <row r="37" spans="1:16" ht="3" customHeight="1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50"/>
      <c r="L37" s="651"/>
      <c r="M37" s="651"/>
      <c r="N37" s="651"/>
      <c r="O37" s="651"/>
      <c r="P37" s="652"/>
    </row>
    <row r="38" spans="1:16" ht="23.25">
      <c r="A38" s="93"/>
      <c r="B38" s="385" t="s">
        <v>219</v>
      </c>
      <c r="C38" s="653"/>
      <c r="D38" s="3"/>
      <c r="E38" s="3"/>
      <c r="F38" s="3"/>
      <c r="G38" s="3"/>
      <c r="H38" s="3"/>
      <c r="I38" s="3"/>
      <c r="J38" s="3"/>
      <c r="K38" s="654">
        <f>SUM(K34:K37)</f>
        <v>0.1071</v>
      </c>
      <c r="L38" s="655"/>
      <c r="M38" s="655"/>
      <c r="N38" s="655"/>
      <c r="O38" s="655"/>
      <c r="P38" s="656">
        <f>SUM(P34:P37)</f>
        <v>2.2502999999999997</v>
      </c>
    </row>
    <row r="39" ht="12.75">
      <c r="K39" s="657"/>
    </row>
    <row r="40" ht="13.5" thickBot="1">
      <c r="K40" s="657"/>
    </row>
    <row r="41" spans="1:17" ht="12.75">
      <c r="A41" s="549"/>
      <c r="B41" s="550"/>
      <c r="C41" s="550"/>
      <c r="D41" s="550"/>
      <c r="E41" s="550"/>
      <c r="F41" s="550"/>
      <c r="G41" s="550"/>
      <c r="H41" s="544"/>
      <c r="I41" s="544"/>
      <c r="J41" s="544"/>
      <c r="K41" s="544"/>
      <c r="L41" s="544"/>
      <c r="M41" s="544"/>
      <c r="N41" s="544"/>
      <c r="O41" s="544"/>
      <c r="P41" s="544"/>
      <c r="Q41" s="545"/>
    </row>
    <row r="42" spans="1:17" ht="23.25">
      <c r="A42" s="551" t="s">
        <v>311</v>
      </c>
      <c r="B42" s="552"/>
      <c r="C42" s="552"/>
      <c r="D42" s="552"/>
      <c r="E42" s="552"/>
      <c r="F42" s="552"/>
      <c r="G42" s="552"/>
      <c r="H42" s="479"/>
      <c r="I42" s="479"/>
      <c r="J42" s="479"/>
      <c r="K42" s="479"/>
      <c r="L42" s="479"/>
      <c r="M42" s="479"/>
      <c r="N42" s="479"/>
      <c r="O42" s="479"/>
      <c r="P42" s="479"/>
      <c r="Q42" s="546"/>
    </row>
    <row r="43" spans="1:17" ht="12.75">
      <c r="A43" s="553"/>
      <c r="B43" s="552"/>
      <c r="C43" s="552"/>
      <c r="D43" s="552"/>
      <c r="E43" s="552"/>
      <c r="F43" s="552"/>
      <c r="G43" s="552"/>
      <c r="H43" s="479"/>
      <c r="I43" s="479"/>
      <c r="J43" s="479"/>
      <c r="K43" s="479"/>
      <c r="L43" s="479"/>
      <c r="M43" s="479"/>
      <c r="N43" s="479"/>
      <c r="O43" s="479"/>
      <c r="P43" s="479"/>
      <c r="Q43" s="546"/>
    </row>
    <row r="44" spans="1:17" ht="18">
      <c r="A44" s="554"/>
      <c r="B44" s="555"/>
      <c r="C44" s="555"/>
      <c r="D44" s="555"/>
      <c r="E44" s="555"/>
      <c r="F44" s="555"/>
      <c r="G44" s="555"/>
      <c r="H44" s="479"/>
      <c r="I44" s="479"/>
      <c r="J44" s="542"/>
      <c r="K44" s="658" t="s">
        <v>323</v>
      </c>
      <c r="L44" s="479"/>
      <c r="M44" s="479"/>
      <c r="N44" s="479"/>
      <c r="O44" s="479"/>
      <c r="P44" s="659" t="s">
        <v>324</v>
      </c>
      <c r="Q44" s="546"/>
    </row>
    <row r="45" spans="1:17" ht="12.75">
      <c r="A45" s="557"/>
      <c r="B45" s="93"/>
      <c r="C45" s="93"/>
      <c r="D45" s="93"/>
      <c r="E45" s="93"/>
      <c r="F45" s="93"/>
      <c r="G45" s="93"/>
      <c r="H45" s="479"/>
      <c r="I45" s="479"/>
      <c r="J45" s="479"/>
      <c r="K45" s="479"/>
      <c r="L45" s="479"/>
      <c r="M45" s="479"/>
      <c r="N45" s="479"/>
      <c r="O45" s="479"/>
      <c r="P45" s="479"/>
      <c r="Q45" s="546"/>
    </row>
    <row r="46" spans="1:17" ht="12.75">
      <c r="A46" s="557"/>
      <c r="B46" s="93"/>
      <c r="C46" s="93"/>
      <c r="D46" s="93"/>
      <c r="E46" s="93"/>
      <c r="F46" s="93"/>
      <c r="G46" s="93"/>
      <c r="H46" s="479"/>
      <c r="I46" s="479"/>
      <c r="J46" s="479"/>
      <c r="K46" s="479"/>
      <c r="L46" s="479"/>
      <c r="M46" s="479"/>
      <c r="N46" s="479"/>
      <c r="O46" s="479"/>
      <c r="P46" s="479"/>
      <c r="Q46" s="546"/>
    </row>
    <row r="47" spans="1:17" ht="23.25">
      <c r="A47" s="551" t="s">
        <v>314</v>
      </c>
      <c r="B47" s="559"/>
      <c r="C47" s="559"/>
      <c r="D47" s="560"/>
      <c r="E47" s="560"/>
      <c r="F47" s="561"/>
      <c r="G47" s="560"/>
      <c r="H47" s="479"/>
      <c r="I47" s="479"/>
      <c r="J47" s="479"/>
      <c r="K47" s="660">
        <f>K38</f>
        <v>0.1071</v>
      </c>
      <c r="L47" s="555" t="s">
        <v>312</v>
      </c>
      <c r="M47" s="479"/>
      <c r="N47" s="479"/>
      <c r="O47" s="479"/>
      <c r="P47" s="660">
        <f>P38</f>
        <v>2.2502999999999997</v>
      </c>
      <c r="Q47" s="661" t="s">
        <v>312</v>
      </c>
    </row>
    <row r="48" spans="1:17" ht="23.25">
      <c r="A48" s="662"/>
      <c r="B48" s="565"/>
      <c r="C48" s="565"/>
      <c r="D48" s="552"/>
      <c r="E48" s="552"/>
      <c r="F48" s="566"/>
      <c r="G48" s="552"/>
      <c r="H48" s="479"/>
      <c r="I48" s="479"/>
      <c r="J48" s="479"/>
      <c r="K48" s="655"/>
      <c r="L48" s="615"/>
      <c r="M48" s="479"/>
      <c r="N48" s="479"/>
      <c r="O48" s="479"/>
      <c r="P48" s="655"/>
      <c r="Q48" s="663"/>
    </row>
    <row r="49" spans="1:17" ht="23.25">
      <c r="A49" s="664" t="s">
        <v>313</v>
      </c>
      <c r="B49" s="44"/>
      <c r="C49" s="44"/>
      <c r="D49" s="552"/>
      <c r="E49" s="552"/>
      <c r="F49" s="569"/>
      <c r="G49" s="560"/>
      <c r="H49" s="479"/>
      <c r="I49" s="479"/>
      <c r="J49" s="479"/>
      <c r="K49" s="660">
        <f>'STEPPED UP GENCO'!K43</f>
        <v>-0.026233752000000003</v>
      </c>
      <c r="L49" s="555" t="s">
        <v>312</v>
      </c>
      <c r="M49" s="479"/>
      <c r="N49" s="479"/>
      <c r="O49" s="479"/>
      <c r="P49" s="660">
        <f>'STEPPED UP GENCO'!P43</f>
        <v>0.0076447827</v>
      </c>
      <c r="Q49" s="661" t="s">
        <v>312</v>
      </c>
    </row>
    <row r="50" spans="1:17" ht="6.75" customHeight="1">
      <c r="A50" s="570"/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546"/>
    </row>
    <row r="51" spans="1:17" ht="6.75" customHeight="1">
      <c r="A51" s="570"/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479"/>
      <c r="Q51" s="546"/>
    </row>
    <row r="52" spans="1:17" ht="6.75" customHeight="1">
      <c r="A52" s="570"/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546"/>
    </row>
    <row r="53" spans="1:17" ht="26.25" customHeight="1">
      <c r="A53" s="570"/>
      <c r="B53" s="479"/>
      <c r="C53" s="479"/>
      <c r="D53" s="479"/>
      <c r="E53" s="479"/>
      <c r="F53" s="479"/>
      <c r="G53" s="479"/>
      <c r="H53" s="559"/>
      <c r="I53" s="559"/>
      <c r="J53" s="665" t="s">
        <v>315</v>
      </c>
      <c r="K53" s="660">
        <f>SUM(K47:K52)</f>
        <v>0.080866248</v>
      </c>
      <c r="L53" s="666" t="s">
        <v>312</v>
      </c>
      <c r="M53" s="283"/>
      <c r="N53" s="283"/>
      <c r="O53" s="283"/>
      <c r="P53" s="660">
        <f>SUM(P47:P52)</f>
        <v>2.2579447826999997</v>
      </c>
      <c r="Q53" s="666" t="s">
        <v>312</v>
      </c>
    </row>
    <row r="54" spans="1:17" ht="3" customHeight="1" thickBot="1">
      <c r="A54" s="571"/>
      <c r="B54" s="547"/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Q54" s="548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2" zoomScaleSheetLayoutView="112" zoomScalePageLayoutView="0" workbookViewId="0" topLeftCell="A1">
      <selection activeCell="K19" sqref="K19"/>
    </sheetView>
  </sheetViews>
  <sheetFormatPr defaultColWidth="9.140625" defaultRowHeight="12.75"/>
  <cols>
    <col min="1" max="1" width="2.8515625" style="0" customWidth="1"/>
    <col min="2" max="2" width="11.7109375" style="0" customWidth="1"/>
    <col min="3" max="3" width="7.7109375" style="0" customWidth="1"/>
    <col min="4" max="4" width="5.421875" style="0" customWidth="1"/>
    <col min="5" max="5" width="4.00390625" style="0" customWidth="1"/>
    <col min="6" max="6" width="4.8515625" style="0" customWidth="1"/>
    <col min="7" max="8" width="9.140625" style="0" customWidth="1"/>
    <col min="9" max="9" width="4.8515625" style="0" customWidth="1"/>
    <col min="10" max="10" width="6.7109375" style="0" customWidth="1"/>
    <col min="11" max="11" width="8.140625" style="0" customWidth="1"/>
    <col min="12" max="12" width="8.7109375" style="0" customWidth="1"/>
    <col min="13" max="13" width="8.57421875" style="0" customWidth="1"/>
    <col min="14" max="14" width="4.7109375" style="0" customWidth="1"/>
    <col min="15" max="15" width="7.7109375" style="0" customWidth="1"/>
    <col min="16" max="16" width="9.8515625" style="0" customWidth="1"/>
    <col min="17" max="17" width="8.57421875" style="0" customWidth="1"/>
    <col min="18" max="18" width="0.5625" style="0" customWidth="1"/>
  </cols>
  <sheetData>
    <row r="1" spans="1:17" ht="12.75">
      <c r="A1" s="693" t="s">
        <v>223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</row>
    <row r="2" spans="1:17" ht="12.75">
      <c r="A2" s="695" t="s">
        <v>224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825" t="str">
        <f>NDPL!Q1</f>
        <v>JUNE-2019</v>
      </c>
      <c r="Q2" s="825"/>
    </row>
    <row r="3" spans="1:17" ht="12.75">
      <c r="A3" s="695" t="s">
        <v>432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</row>
    <row r="4" spans="1:17" ht="13.5" thickBot="1">
      <c r="A4" s="694"/>
      <c r="B4" s="694"/>
      <c r="C4" s="694"/>
      <c r="D4" s="694"/>
      <c r="E4" s="694"/>
      <c r="F4" s="694"/>
      <c r="G4" s="696"/>
      <c r="H4" s="696"/>
      <c r="I4" s="697" t="s">
        <v>379</v>
      </c>
      <c r="J4" s="696"/>
      <c r="K4" s="696"/>
      <c r="L4" s="696"/>
      <c r="M4" s="696"/>
      <c r="N4" s="697" t="s">
        <v>380</v>
      </c>
      <c r="O4" s="696"/>
      <c r="P4" s="696"/>
      <c r="Q4" s="694"/>
    </row>
    <row r="5" spans="1:17" s="769" customFormat="1" ht="46.5" thickBot="1" thickTop="1">
      <c r="A5" s="765" t="s">
        <v>8</v>
      </c>
      <c r="B5" s="767" t="s">
        <v>9</v>
      </c>
      <c r="C5" s="766" t="s">
        <v>1</v>
      </c>
      <c r="D5" s="766" t="s">
        <v>2</v>
      </c>
      <c r="E5" s="766" t="s">
        <v>3</v>
      </c>
      <c r="F5" s="766" t="s">
        <v>10</v>
      </c>
      <c r="G5" s="765" t="str">
        <f>NDPL!G5</f>
        <v>FINAL READING 30/06/2019</v>
      </c>
      <c r="H5" s="766" t="str">
        <f>NDPL!H5</f>
        <v>INTIAL READING 01/06/2019</v>
      </c>
      <c r="I5" s="766" t="s">
        <v>4</v>
      </c>
      <c r="J5" s="766" t="s">
        <v>5</v>
      </c>
      <c r="K5" s="766" t="s">
        <v>6</v>
      </c>
      <c r="L5" s="765" t="str">
        <f>NDPL!G5</f>
        <v>FINAL READING 30/06/2019</v>
      </c>
      <c r="M5" s="766" t="str">
        <f>NDPL!H5</f>
        <v>INTIAL READING 01/06/2019</v>
      </c>
      <c r="N5" s="766" t="s">
        <v>4</v>
      </c>
      <c r="O5" s="766" t="s">
        <v>5</v>
      </c>
      <c r="P5" s="766" t="s">
        <v>6</v>
      </c>
      <c r="Q5" s="768" t="s">
        <v>293</v>
      </c>
    </row>
    <row r="6" spans="1:17" ht="14.25" thickBot="1" thickTop="1">
      <c r="A6" s="694"/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</row>
    <row r="7" spans="1:17" ht="13.5" thickTop="1">
      <c r="A7" s="698" t="s">
        <v>431</v>
      </c>
      <c r="B7" s="699"/>
      <c r="C7" s="700"/>
      <c r="D7" s="700"/>
      <c r="E7" s="700"/>
      <c r="F7" s="700"/>
      <c r="G7" s="701"/>
      <c r="H7" s="702"/>
      <c r="I7" s="702"/>
      <c r="J7" s="702"/>
      <c r="K7" s="703"/>
      <c r="L7" s="704"/>
      <c r="M7" s="700"/>
      <c r="N7" s="702"/>
      <c r="O7" s="702"/>
      <c r="P7" s="705"/>
      <c r="Q7" s="706"/>
    </row>
    <row r="8" spans="1:17" ht="12.75">
      <c r="A8" s="707" t="s">
        <v>205</v>
      </c>
      <c r="B8" s="694"/>
      <c r="C8" s="694"/>
      <c r="D8" s="694"/>
      <c r="E8" s="694"/>
      <c r="F8" s="694"/>
      <c r="G8" s="708"/>
      <c r="H8" s="709"/>
      <c r="I8" s="710"/>
      <c r="J8" s="710"/>
      <c r="K8" s="711"/>
      <c r="L8" s="712"/>
      <c r="M8" s="710"/>
      <c r="N8" s="710"/>
      <c r="O8" s="710"/>
      <c r="P8" s="713"/>
      <c r="Q8" s="476"/>
    </row>
    <row r="9" spans="1:17" ht="12.75">
      <c r="A9" s="714" t="s">
        <v>433</v>
      </c>
      <c r="B9" s="694"/>
      <c r="C9" s="694"/>
      <c r="D9" s="694"/>
      <c r="E9" s="694"/>
      <c r="F9" s="694"/>
      <c r="G9" s="708"/>
      <c r="H9" s="709"/>
      <c r="I9" s="710"/>
      <c r="J9" s="710"/>
      <c r="K9" s="711"/>
      <c r="L9" s="712"/>
      <c r="M9" s="710"/>
      <c r="N9" s="710"/>
      <c r="O9" s="710"/>
      <c r="P9" s="713"/>
      <c r="Q9" s="476"/>
    </row>
    <row r="10" spans="1:17" s="442" customFormat="1" ht="12.75">
      <c r="A10" s="715">
        <v>1</v>
      </c>
      <c r="B10" s="717" t="s">
        <v>456</v>
      </c>
      <c r="C10" s="716">
        <v>4864952</v>
      </c>
      <c r="D10" s="762" t="s">
        <v>12</v>
      </c>
      <c r="E10" s="763" t="s">
        <v>330</v>
      </c>
      <c r="F10" s="716">
        <v>625</v>
      </c>
      <c r="G10" s="715">
        <v>994515</v>
      </c>
      <c r="H10" s="54">
        <v>994567</v>
      </c>
      <c r="I10" s="710">
        <f>G10-H10</f>
        <v>-52</v>
      </c>
      <c r="J10" s="710">
        <f>$F10*I10</f>
        <v>-32500</v>
      </c>
      <c r="K10" s="764">
        <f>J10/1000000</f>
        <v>-0.0325</v>
      </c>
      <c r="L10" s="715">
        <v>999990</v>
      </c>
      <c r="M10" s="54">
        <v>999990</v>
      </c>
      <c r="N10" s="710">
        <f>L10-M10</f>
        <v>0</v>
      </c>
      <c r="O10" s="710">
        <f>$F10*N10</f>
        <v>0</v>
      </c>
      <c r="P10" s="713">
        <f>O10/1000000</f>
        <v>0</v>
      </c>
      <c r="Q10" s="476"/>
    </row>
    <row r="11" spans="1:17" s="442" customFormat="1" ht="12.75">
      <c r="A11" s="715">
        <v>2</v>
      </c>
      <c r="B11" s="717" t="s">
        <v>457</v>
      </c>
      <c r="C11" s="716">
        <v>5129958</v>
      </c>
      <c r="D11" s="762" t="s">
        <v>12</v>
      </c>
      <c r="E11" s="763" t="s">
        <v>330</v>
      </c>
      <c r="F11" s="716">
        <v>625</v>
      </c>
      <c r="G11" s="715">
        <v>994637</v>
      </c>
      <c r="H11" s="54">
        <v>995401</v>
      </c>
      <c r="I11" s="710">
        <f>G11-H11</f>
        <v>-764</v>
      </c>
      <c r="J11" s="710">
        <f>$F11*I11</f>
        <v>-477500</v>
      </c>
      <c r="K11" s="764">
        <f>J11/1000000</f>
        <v>-0.4775</v>
      </c>
      <c r="L11" s="715">
        <v>999843</v>
      </c>
      <c r="M11" s="54">
        <v>999879</v>
      </c>
      <c r="N11" s="710">
        <f>L11-M11</f>
        <v>-36</v>
      </c>
      <c r="O11" s="710">
        <f>$F11*N11</f>
        <v>-22500</v>
      </c>
      <c r="P11" s="713">
        <f>O11/1000000</f>
        <v>-0.0225</v>
      </c>
      <c r="Q11" s="476"/>
    </row>
    <row r="12" spans="1:17" ht="12.75">
      <c r="A12" s="707" t="s">
        <v>116</v>
      </c>
      <c r="B12" s="707"/>
      <c r="C12" s="716"/>
      <c r="D12" s="762"/>
      <c r="E12" s="763"/>
      <c r="F12" s="716"/>
      <c r="G12" s="715"/>
      <c r="H12" s="54"/>
      <c r="I12" s="710"/>
      <c r="J12" s="710"/>
      <c r="K12" s="764"/>
      <c r="L12" s="715"/>
      <c r="M12" s="54"/>
      <c r="N12" s="710"/>
      <c r="O12" s="710"/>
      <c r="P12" s="713"/>
      <c r="Q12" s="476"/>
    </row>
    <row r="13" spans="1:17" s="442" customFormat="1" ht="12.75">
      <c r="A13" s="715">
        <v>1</v>
      </c>
      <c r="B13" s="717" t="s">
        <v>456</v>
      </c>
      <c r="C13" s="716">
        <v>5295160</v>
      </c>
      <c r="D13" s="762" t="s">
        <v>12</v>
      </c>
      <c r="E13" s="763" t="s">
        <v>330</v>
      </c>
      <c r="F13" s="716">
        <v>400</v>
      </c>
      <c r="G13" s="715">
        <v>993563</v>
      </c>
      <c r="H13" s="54">
        <v>993572</v>
      </c>
      <c r="I13" s="710">
        <f>G13-H13</f>
        <v>-9</v>
      </c>
      <c r="J13" s="710">
        <f>$F13*I13</f>
        <v>-3600</v>
      </c>
      <c r="K13" s="764">
        <f>J13/1000000</f>
        <v>-0.0036</v>
      </c>
      <c r="L13" s="715">
        <v>999847</v>
      </c>
      <c r="M13" s="54">
        <v>999896</v>
      </c>
      <c r="N13" s="710">
        <f>L13-M13</f>
        <v>-49</v>
      </c>
      <c r="O13" s="710">
        <f>$F13*N13</f>
        <v>-19600</v>
      </c>
      <c r="P13" s="713">
        <f>O13/1000000</f>
        <v>-0.0196</v>
      </c>
      <c r="Q13" s="476"/>
    </row>
    <row r="14" spans="1:17" s="442" customFormat="1" ht="12.75">
      <c r="A14" s="715"/>
      <c r="B14" s="717"/>
      <c r="C14" s="716"/>
      <c r="D14" s="762"/>
      <c r="E14" s="763"/>
      <c r="F14" s="716">
        <v>400</v>
      </c>
      <c r="G14" s="715"/>
      <c r="H14" s="54"/>
      <c r="I14" s="710"/>
      <c r="J14" s="710"/>
      <c r="K14" s="764"/>
      <c r="L14" s="715">
        <v>995862</v>
      </c>
      <c r="M14" s="54">
        <v>995792</v>
      </c>
      <c r="N14" s="710">
        <f>L14-M14</f>
        <v>70</v>
      </c>
      <c r="O14" s="710">
        <f>$F14*N14</f>
        <v>28000</v>
      </c>
      <c r="P14" s="713">
        <f>O14/1000000</f>
        <v>0.028</v>
      </c>
      <c r="Q14" s="476"/>
    </row>
    <row r="15" spans="1:18" s="17" customFormat="1" ht="13.5" thickBot="1">
      <c r="A15" s="718"/>
      <c r="B15" s="719" t="s">
        <v>217</v>
      </c>
      <c r="C15" s="720"/>
      <c r="D15" s="721"/>
      <c r="E15" s="720"/>
      <c r="F15" s="722"/>
      <c r="G15" s="723"/>
      <c r="H15" s="724"/>
      <c r="I15" s="724"/>
      <c r="J15" s="724"/>
      <c r="K15" s="809">
        <f>SUM(K10:K13)</f>
        <v>-0.5136000000000001</v>
      </c>
      <c r="L15" s="723"/>
      <c r="M15" s="724"/>
      <c r="N15" s="724"/>
      <c r="O15" s="724"/>
      <c r="P15" s="809">
        <f>SUM(P10:P13)</f>
        <v>-0.0421</v>
      </c>
      <c r="Q15" s="725"/>
      <c r="R15"/>
    </row>
    <row r="17" spans="1:17" s="442" customFormat="1" ht="12" customHeight="1">
      <c r="A17" s="2" t="s">
        <v>313</v>
      </c>
      <c r="B17" s="2"/>
      <c r="C17" s="2"/>
      <c r="D17" s="2"/>
      <c r="E17" s="2"/>
      <c r="F17" s="2"/>
      <c r="G17" s="2"/>
      <c r="H17" s="2"/>
      <c r="I17" s="2"/>
      <c r="J17" s="2"/>
      <c r="K17" s="2">
        <f>'STEPPED UP GENCO'!K44</f>
        <v>-0.009477924</v>
      </c>
      <c r="L17" s="2"/>
      <c r="M17" s="2"/>
      <c r="N17" s="2"/>
      <c r="O17" s="2"/>
      <c r="P17" s="2">
        <f>'STEPPED UP GENCO'!P44</f>
        <v>0.00276196365</v>
      </c>
      <c r="Q17" s="2"/>
    </row>
    <row r="18" spans="1:17" s="442" customFormat="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442" customFormat="1" ht="12.75">
      <c r="A19" s="2" t="s">
        <v>467</v>
      </c>
      <c r="B19" s="2"/>
      <c r="C19" s="2"/>
      <c r="D19" s="2"/>
      <c r="E19" s="2"/>
      <c r="F19" s="2"/>
      <c r="G19" s="2"/>
      <c r="H19" s="2"/>
      <c r="I19" s="2"/>
      <c r="J19" s="2"/>
      <c r="K19" s="816">
        <f>SUM(K15:K17)</f>
        <v>-0.5230779240000001</v>
      </c>
      <c r="L19" s="2"/>
      <c r="M19" s="2"/>
      <c r="N19" s="2"/>
      <c r="O19" s="2"/>
      <c r="P19" s="816">
        <f>SUM(P15:P17)</f>
        <v>-0.03933803635</v>
      </c>
      <c r="Q19" s="2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7">
      <selection activeCell="K30" sqref="K30"/>
    </sheetView>
  </sheetViews>
  <sheetFormatPr defaultColWidth="9.140625" defaultRowHeight="12.75"/>
  <cols>
    <col min="1" max="1" width="5.140625" style="442" customWidth="1"/>
    <col min="2" max="2" width="36.8515625" style="442" customWidth="1"/>
    <col min="3" max="3" width="14.8515625" style="442" bestFit="1" customWidth="1"/>
    <col min="4" max="4" width="9.8515625" style="442" customWidth="1"/>
    <col min="5" max="5" width="16.8515625" style="442" customWidth="1"/>
    <col min="6" max="6" width="11.421875" style="442" customWidth="1"/>
    <col min="7" max="7" width="13.421875" style="442" customWidth="1"/>
    <col min="8" max="8" width="13.8515625" style="442" customWidth="1"/>
    <col min="9" max="9" width="11.00390625" style="442" customWidth="1"/>
    <col min="10" max="10" width="11.28125" style="442" customWidth="1"/>
    <col min="11" max="11" width="15.28125" style="442" customWidth="1"/>
    <col min="12" max="12" width="14.00390625" style="442" customWidth="1"/>
    <col min="13" max="13" width="13.00390625" style="442" customWidth="1"/>
    <col min="14" max="14" width="11.140625" style="442" customWidth="1"/>
    <col min="15" max="15" width="13.00390625" style="442" customWidth="1"/>
    <col min="16" max="16" width="14.7109375" style="442" customWidth="1"/>
    <col min="17" max="17" width="20.00390625" style="442" customWidth="1"/>
    <col min="18" max="16384" width="9.140625" style="442" customWidth="1"/>
  </cols>
  <sheetData>
    <row r="1" ht="26.25">
      <c r="A1" s="1" t="s">
        <v>223</v>
      </c>
    </row>
    <row r="2" spans="1:17" ht="16.5" customHeight="1">
      <c r="A2" s="292" t="s">
        <v>224</v>
      </c>
      <c r="P2" s="667" t="str">
        <f>NDPL!Q1</f>
        <v>JUNE-2019</v>
      </c>
      <c r="Q2" s="668"/>
    </row>
    <row r="3" spans="1:8" ht="23.25">
      <c r="A3" s="178" t="s">
        <v>271</v>
      </c>
      <c r="H3" s="523"/>
    </row>
    <row r="4" spans="1:16" ht="24" thickBot="1">
      <c r="A4" s="3"/>
      <c r="G4" s="479"/>
      <c r="H4" s="479"/>
      <c r="I4" s="45" t="s">
        <v>379</v>
      </c>
      <c r="J4" s="479"/>
      <c r="K4" s="479"/>
      <c r="L4" s="479"/>
      <c r="M4" s="479"/>
      <c r="N4" s="45" t="s">
        <v>380</v>
      </c>
      <c r="O4" s="479"/>
      <c r="P4" s="479"/>
    </row>
    <row r="5" spans="1:17" ht="43.5" customHeight="1" thickBot="1" thickTop="1">
      <c r="A5" s="524" t="s">
        <v>8</v>
      </c>
      <c r="B5" s="501" t="s">
        <v>9</v>
      </c>
      <c r="C5" s="502" t="s">
        <v>1</v>
      </c>
      <c r="D5" s="502" t="s">
        <v>2</v>
      </c>
      <c r="E5" s="502" t="s">
        <v>3</v>
      </c>
      <c r="F5" s="502" t="s">
        <v>10</v>
      </c>
      <c r="G5" s="500" t="str">
        <f>NDPL!G5</f>
        <v>FINAL READING 30/06/2019</v>
      </c>
      <c r="H5" s="502" t="str">
        <f>NDPL!H5</f>
        <v>INTIAL READING 01/06/2019</v>
      </c>
      <c r="I5" s="502" t="s">
        <v>4</v>
      </c>
      <c r="J5" s="502" t="s">
        <v>5</v>
      </c>
      <c r="K5" s="525" t="s">
        <v>6</v>
      </c>
      <c r="L5" s="500" t="str">
        <f>NDPL!G5</f>
        <v>FINAL READING 30/06/2019</v>
      </c>
      <c r="M5" s="502" t="str">
        <f>NDPL!H5</f>
        <v>INTIAL READING 01/06/2019</v>
      </c>
      <c r="N5" s="502" t="s">
        <v>4</v>
      </c>
      <c r="O5" s="502" t="s">
        <v>5</v>
      </c>
      <c r="P5" s="525" t="s">
        <v>6</v>
      </c>
      <c r="Q5" s="525" t="s">
        <v>293</v>
      </c>
    </row>
    <row r="6" ht="14.25" thickBot="1" thickTop="1"/>
    <row r="7" spans="1:17" ht="19.5" customHeight="1" thickTop="1">
      <c r="A7" s="276"/>
      <c r="B7" s="277" t="s">
        <v>238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54"/>
      <c r="N7" s="454"/>
      <c r="O7" s="454"/>
      <c r="P7" s="584"/>
      <c r="Q7" s="532"/>
    </row>
    <row r="8" spans="1:17" ht="19.5" customHeight="1">
      <c r="A8" s="257"/>
      <c r="B8" s="280" t="s">
        <v>239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79"/>
      <c r="N8" s="479"/>
      <c r="O8" s="479"/>
      <c r="P8" s="669"/>
      <c r="Q8" s="446"/>
    </row>
    <row r="9" spans="1:17" ht="19.5" customHeight="1">
      <c r="A9" s="257">
        <v>1</v>
      </c>
      <c r="B9" s="283" t="s">
        <v>240</v>
      </c>
      <c r="C9" s="281">
        <v>4864817</v>
      </c>
      <c r="D9" s="267" t="s">
        <v>12</v>
      </c>
      <c r="E9" s="93" t="s">
        <v>330</v>
      </c>
      <c r="F9" s="282">
        <v>100</v>
      </c>
      <c r="G9" s="438">
        <v>960331</v>
      </c>
      <c r="H9" s="281">
        <v>960462</v>
      </c>
      <c r="I9" s="441">
        <f>G9-H9</f>
        <v>-131</v>
      </c>
      <c r="J9" s="441">
        <f>$F9*I9</f>
        <v>-13100</v>
      </c>
      <c r="K9" s="488">
        <f>J9/1000000</f>
        <v>-0.0131</v>
      </c>
      <c r="L9" s="438">
        <v>1993</v>
      </c>
      <c r="M9" s="281">
        <v>1990</v>
      </c>
      <c r="N9" s="441">
        <f>L9-M9</f>
        <v>3</v>
      </c>
      <c r="O9" s="441">
        <f>$F9*N9</f>
        <v>300</v>
      </c>
      <c r="P9" s="488">
        <f>O9/1000000</f>
        <v>0.0003</v>
      </c>
      <c r="Q9" s="458"/>
    </row>
    <row r="10" spans="1:17" ht="19.5" customHeight="1">
      <c r="A10" s="257">
        <v>2</v>
      </c>
      <c r="B10" s="283" t="s">
        <v>241</v>
      </c>
      <c r="C10" s="281">
        <v>4864794</v>
      </c>
      <c r="D10" s="267" t="s">
        <v>12</v>
      </c>
      <c r="E10" s="93" t="s">
        <v>330</v>
      </c>
      <c r="F10" s="282">
        <v>100</v>
      </c>
      <c r="G10" s="438">
        <v>71537</v>
      </c>
      <c r="H10" s="281">
        <v>71095</v>
      </c>
      <c r="I10" s="441">
        <f>G10-H10</f>
        <v>442</v>
      </c>
      <c r="J10" s="441">
        <f>$F10*I10</f>
        <v>44200</v>
      </c>
      <c r="K10" s="488">
        <f>J10/1000000</f>
        <v>0.0442</v>
      </c>
      <c r="L10" s="438">
        <v>5907</v>
      </c>
      <c r="M10" s="281">
        <v>5708</v>
      </c>
      <c r="N10" s="441">
        <f>L10-M10</f>
        <v>199</v>
      </c>
      <c r="O10" s="441">
        <f>$F10*N10</f>
        <v>19900</v>
      </c>
      <c r="P10" s="488">
        <f>O10/1000000</f>
        <v>0.0199</v>
      </c>
      <c r="Q10" s="446"/>
    </row>
    <row r="11" spans="1:17" ht="19.5" customHeight="1">
      <c r="A11" s="257">
        <v>3</v>
      </c>
      <c r="B11" s="283" t="s">
        <v>242</v>
      </c>
      <c r="C11" s="281">
        <v>4864896</v>
      </c>
      <c r="D11" s="267" t="s">
        <v>12</v>
      </c>
      <c r="E11" s="93" t="s">
        <v>330</v>
      </c>
      <c r="F11" s="282">
        <v>500</v>
      </c>
      <c r="G11" s="438">
        <v>15293</v>
      </c>
      <c r="H11" s="281">
        <v>15156</v>
      </c>
      <c r="I11" s="441">
        <f>G11-H11</f>
        <v>137</v>
      </c>
      <c r="J11" s="441">
        <f>$F11*I11</f>
        <v>68500</v>
      </c>
      <c r="K11" s="488">
        <f>J11/1000000</f>
        <v>0.0685</v>
      </c>
      <c r="L11" s="438">
        <v>3501</v>
      </c>
      <c r="M11" s="281">
        <v>3378</v>
      </c>
      <c r="N11" s="441">
        <f>L11-M11</f>
        <v>123</v>
      </c>
      <c r="O11" s="441">
        <f>$F11*N11</f>
        <v>61500</v>
      </c>
      <c r="P11" s="488">
        <f>O11/1000000</f>
        <v>0.0615</v>
      </c>
      <c r="Q11" s="446"/>
    </row>
    <row r="12" spans="1:17" ht="19.5" customHeight="1">
      <c r="A12" s="257">
        <v>4</v>
      </c>
      <c r="B12" s="283" t="s">
        <v>243</v>
      </c>
      <c r="C12" s="281">
        <v>4864863</v>
      </c>
      <c r="D12" s="267" t="s">
        <v>12</v>
      </c>
      <c r="E12" s="93" t="s">
        <v>330</v>
      </c>
      <c r="F12" s="682">
        <v>937.5</v>
      </c>
      <c r="G12" s="438">
        <v>998672</v>
      </c>
      <c r="H12" s="281">
        <v>998645</v>
      </c>
      <c r="I12" s="441">
        <f>G12-H12</f>
        <v>27</v>
      </c>
      <c r="J12" s="441">
        <f>$F12*I12</f>
        <v>25312.5</v>
      </c>
      <c r="K12" s="488">
        <f>J12/1000000</f>
        <v>0.0253125</v>
      </c>
      <c r="L12" s="438">
        <v>95</v>
      </c>
      <c r="M12" s="281">
        <v>103</v>
      </c>
      <c r="N12" s="441">
        <f>L12-M12</f>
        <v>-8</v>
      </c>
      <c r="O12" s="441">
        <f>$F12*N12</f>
        <v>-7500</v>
      </c>
      <c r="P12" s="488">
        <f>O12/1000000</f>
        <v>-0.0075</v>
      </c>
      <c r="Q12" s="683"/>
    </row>
    <row r="13" spans="1:17" ht="19.5" customHeight="1">
      <c r="A13" s="257"/>
      <c r="B13" s="280" t="s">
        <v>244</v>
      </c>
      <c r="C13" s="281"/>
      <c r="D13" s="267"/>
      <c r="E13" s="81"/>
      <c r="F13" s="282"/>
      <c r="G13" s="258"/>
      <c r="H13" s="273"/>
      <c r="I13" s="273"/>
      <c r="J13" s="273"/>
      <c r="K13" s="287"/>
      <c r="L13" s="293"/>
      <c r="M13" s="273"/>
      <c r="N13" s="273"/>
      <c r="O13" s="273"/>
      <c r="P13" s="491"/>
      <c r="Q13" s="446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7"/>
      <c r="L14" s="293"/>
      <c r="M14" s="273"/>
      <c r="N14" s="273"/>
      <c r="O14" s="273"/>
      <c r="P14" s="491"/>
      <c r="Q14" s="446"/>
    </row>
    <row r="15" spans="1:17" ht="19.5" customHeight="1">
      <c r="A15" s="257">
        <v>5</v>
      </c>
      <c r="B15" s="283" t="s">
        <v>245</v>
      </c>
      <c r="C15" s="281">
        <v>5128406</v>
      </c>
      <c r="D15" s="267" t="s">
        <v>12</v>
      </c>
      <c r="E15" s="93" t="s">
        <v>330</v>
      </c>
      <c r="F15" s="282">
        <v>-500</v>
      </c>
      <c r="G15" s="257">
        <v>996025</v>
      </c>
      <c r="H15" s="281">
        <v>996025</v>
      </c>
      <c r="I15" s="441">
        <f>G15-H15</f>
        <v>0</v>
      </c>
      <c r="J15" s="441">
        <f>$F15*I15</f>
        <v>0</v>
      </c>
      <c r="K15" s="488">
        <f>J15/1000000</f>
        <v>0</v>
      </c>
      <c r="L15" s="257">
        <v>999839</v>
      </c>
      <c r="M15" s="281">
        <v>999839</v>
      </c>
      <c r="N15" s="441">
        <f>L15-M15</f>
        <v>0</v>
      </c>
      <c r="O15" s="441">
        <f>$F15*N15</f>
        <v>0</v>
      </c>
      <c r="P15" s="488">
        <f>O15/1000000</f>
        <v>0</v>
      </c>
      <c r="Q15" s="446"/>
    </row>
    <row r="16" spans="1:17" ht="19.5" customHeight="1">
      <c r="A16" s="257">
        <v>6</v>
      </c>
      <c r="B16" s="283" t="s">
        <v>246</v>
      </c>
      <c r="C16" s="281">
        <v>4864851</v>
      </c>
      <c r="D16" s="267" t="s">
        <v>12</v>
      </c>
      <c r="E16" s="93" t="s">
        <v>330</v>
      </c>
      <c r="F16" s="282">
        <v>-500</v>
      </c>
      <c r="G16" s="438">
        <v>994964</v>
      </c>
      <c r="H16" s="281">
        <v>995158</v>
      </c>
      <c r="I16" s="441">
        <f>G16-H16</f>
        <v>-194</v>
      </c>
      <c r="J16" s="441">
        <f>$F16*I16</f>
        <v>97000</v>
      </c>
      <c r="K16" s="488">
        <f>J16/1000000</f>
        <v>0.097</v>
      </c>
      <c r="L16" s="438">
        <v>999920</v>
      </c>
      <c r="M16" s="281">
        <v>999987</v>
      </c>
      <c r="N16" s="441">
        <f>L16-M16</f>
        <v>-67</v>
      </c>
      <c r="O16" s="441">
        <f>$F16*N16</f>
        <v>33500</v>
      </c>
      <c r="P16" s="488">
        <f>O16/1000000</f>
        <v>0.0335</v>
      </c>
      <c r="Q16" s="446"/>
    </row>
    <row r="17" spans="1:17" ht="19.5" customHeight="1">
      <c r="A17" s="257">
        <v>7</v>
      </c>
      <c r="B17" s="283" t="s">
        <v>261</v>
      </c>
      <c r="C17" s="281">
        <v>4902559</v>
      </c>
      <c r="D17" s="267" t="s">
        <v>12</v>
      </c>
      <c r="E17" s="93" t="s">
        <v>330</v>
      </c>
      <c r="F17" s="282">
        <v>300</v>
      </c>
      <c r="G17" s="438">
        <v>103</v>
      </c>
      <c r="H17" s="281">
        <v>74</v>
      </c>
      <c r="I17" s="441">
        <f>G17-H17</f>
        <v>29</v>
      </c>
      <c r="J17" s="441">
        <f>$F17*I17</f>
        <v>8700</v>
      </c>
      <c r="K17" s="488">
        <f>J17/1000000</f>
        <v>0.0087</v>
      </c>
      <c r="L17" s="438">
        <v>999957</v>
      </c>
      <c r="M17" s="281">
        <v>999893</v>
      </c>
      <c r="N17" s="441">
        <f>L17-M17</f>
        <v>64</v>
      </c>
      <c r="O17" s="441">
        <f>$F17*N17</f>
        <v>19200</v>
      </c>
      <c r="P17" s="488">
        <f>O17/1000000</f>
        <v>0.0192</v>
      </c>
      <c r="Q17" s="446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5"/>
      <c r="M18" s="480"/>
      <c r="N18" s="480"/>
      <c r="O18" s="480"/>
      <c r="P18" s="481"/>
      <c r="Q18" s="446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5"/>
      <c r="M19" s="480"/>
      <c r="N19" s="480"/>
      <c r="O19" s="480"/>
      <c r="P19" s="481"/>
      <c r="Q19" s="446"/>
    </row>
    <row r="20" spans="1:17" ht="19.5" customHeight="1">
      <c r="A20" s="257"/>
      <c r="B20" s="280" t="s">
        <v>247</v>
      </c>
      <c r="C20" s="281"/>
      <c r="D20" s="267"/>
      <c r="E20" s="93"/>
      <c r="F20" s="284"/>
      <c r="G20" s="92"/>
      <c r="H20" s="81"/>
      <c r="I20" s="40"/>
      <c r="J20" s="44"/>
      <c r="K20" s="289">
        <f>SUM(K9:K19)</f>
        <v>0.2306125</v>
      </c>
      <c r="L20" s="296"/>
      <c r="M20" s="273"/>
      <c r="N20" s="273"/>
      <c r="O20" s="273"/>
      <c r="P20" s="290">
        <f>SUM(P9:P19)</f>
        <v>0.12689999999999999</v>
      </c>
      <c r="Q20" s="446"/>
    </row>
    <row r="21" spans="1:17" ht="19.5" customHeight="1">
      <c r="A21" s="257"/>
      <c r="B21" s="280" t="s">
        <v>248</v>
      </c>
      <c r="C21" s="281"/>
      <c r="D21" s="267"/>
      <c r="E21" s="93"/>
      <c r="F21" s="284"/>
      <c r="G21" s="92"/>
      <c r="H21" s="81"/>
      <c r="I21" s="40"/>
      <c r="J21" s="40"/>
      <c r="K21" s="95"/>
      <c r="L21" s="295"/>
      <c r="M21" s="480"/>
      <c r="N21" s="480"/>
      <c r="O21" s="480"/>
      <c r="P21" s="481"/>
      <c r="Q21" s="446"/>
    </row>
    <row r="22" spans="1:17" ht="19.5" customHeight="1">
      <c r="A22" s="257"/>
      <c r="B22" s="280" t="s">
        <v>249</v>
      </c>
      <c r="C22" s="281"/>
      <c r="D22" s="267"/>
      <c r="E22" s="93"/>
      <c r="F22" s="284"/>
      <c r="G22" s="92"/>
      <c r="H22" s="81"/>
      <c r="I22" s="40"/>
      <c r="J22" s="40"/>
      <c r="K22" s="95"/>
      <c r="L22" s="295"/>
      <c r="M22" s="480"/>
      <c r="N22" s="480"/>
      <c r="O22" s="480"/>
      <c r="P22" s="481"/>
      <c r="Q22" s="446"/>
    </row>
    <row r="23" spans="1:17" ht="19.5" customHeight="1">
      <c r="A23" s="257">
        <v>8</v>
      </c>
      <c r="B23" s="283" t="s">
        <v>250</v>
      </c>
      <c r="C23" s="281">
        <v>4864796</v>
      </c>
      <c r="D23" s="267" t="s">
        <v>12</v>
      </c>
      <c r="E23" s="93" t="s">
        <v>330</v>
      </c>
      <c r="F23" s="282">
        <v>200</v>
      </c>
      <c r="G23" s="438">
        <v>980305</v>
      </c>
      <c r="H23" s="281">
        <v>980399</v>
      </c>
      <c r="I23" s="441">
        <f>G23-H23</f>
        <v>-94</v>
      </c>
      <c r="J23" s="441">
        <f>$F23*I23</f>
        <v>-18800</v>
      </c>
      <c r="K23" s="488">
        <f>J23/1000000</f>
        <v>-0.0188</v>
      </c>
      <c r="L23" s="438">
        <v>999819</v>
      </c>
      <c r="M23" s="281">
        <v>999799</v>
      </c>
      <c r="N23" s="441">
        <f>L23-M23</f>
        <v>20</v>
      </c>
      <c r="O23" s="441">
        <f>$F23*N23</f>
        <v>4000</v>
      </c>
      <c r="P23" s="488">
        <f>O23/1000000</f>
        <v>0.004</v>
      </c>
      <c r="Q23" s="458"/>
    </row>
    <row r="24" spans="1:17" ht="21" customHeight="1">
      <c r="A24" s="257">
        <v>9</v>
      </c>
      <c r="B24" s="283" t="s">
        <v>251</v>
      </c>
      <c r="C24" s="281">
        <v>5128407</v>
      </c>
      <c r="D24" s="267" t="s">
        <v>12</v>
      </c>
      <c r="E24" s="93" t="s">
        <v>330</v>
      </c>
      <c r="F24" s="282">
        <v>937.5</v>
      </c>
      <c r="G24" s="438">
        <v>990894</v>
      </c>
      <c r="H24" s="281">
        <v>990912</v>
      </c>
      <c r="I24" s="441">
        <f>G24-H24</f>
        <v>-18</v>
      </c>
      <c r="J24" s="441">
        <f>$F24*I24</f>
        <v>-16875</v>
      </c>
      <c r="K24" s="488">
        <f>J24/1000000</f>
        <v>-0.016875</v>
      </c>
      <c r="L24" s="438">
        <v>999927</v>
      </c>
      <c r="M24" s="281">
        <v>999939</v>
      </c>
      <c r="N24" s="441">
        <f>L24-M24</f>
        <v>-12</v>
      </c>
      <c r="O24" s="441">
        <f>$F24*N24</f>
        <v>-11250</v>
      </c>
      <c r="P24" s="488">
        <f>O24/1000000</f>
        <v>-0.01125</v>
      </c>
      <c r="Q24" s="452"/>
    </row>
    <row r="25" spans="1:17" ht="19.5" customHeight="1">
      <c r="A25" s="257"/>
      <c r="B25" s="280" t="s">
        <v>252</v>
      </c>
      <c r="C25" s="283"/>
      <c r="D25" s="267"/>
      <c r="E25" s="93"/>
      <c r="F25" s="284"/>
      <c r="G25" s="92"/>
      <c r="H25" s="81"/>
      <c r="I25" s="40"/>
      <c r="J25" s="44"/>
      <c r="K25" s="290">
        <f>SUM(K23:K24)</f>
        <v>-0.035675</v>
      </c>
      <c r="L25" s="296"/>
      <c r="M25" s="273"/>
      <c r="N25" s="273"/>
      <c r="O25" s="273"/>
      <c r="P25" s="290">
        <f>SUM(P23:P24)</f>
        <v>-0.0072499999999999995</v>
      </c>
      <c r="Q25" s="446"/>
    </row>
    <row r="26" spans="1:17" ht="19.5" customHeight="1">
      <c r="A26" s="257"/>
      <c r="B26" s="280" t="s">
        <v>253</v>
      </c>
      <c r="C26" s="281"/>
      <c r="D26" s="267"/>
      <c r="E26" s="81"/>
      <c r="F26" s="282"/>
      <c r="G26" s="92"/>
      <c r="H26" s="81"/>
      <c r="I26" s="43"/>
      <c r="J26" s="39"/>
      <c r="K26" s="95"/>
      <c r="L26" s="295"/>
      <c r="M26" s="480"/>
      <c r="N26" s="480"/>
      <c r="O26" s="480"/>
      <c r="P26" s="481"/>
      <c r="Q26" s="446"/>
    </row>
    <row r="27" spans="1:17" ht="19.5" customHeight="1">
      <c r="A27" s="257"/>
      <c r="B27" s="280" t="s">
        <v>249</v>
      </c>
      <c r="C27" s="281"/>
      <c r="D27" s="267"/>
      <c r="E27" s="81"/>
      <c r="F27" s="282"/>
      <c r="G27" s="92"/>
      <c r="H27" s="81"/>
      <c r="I27" s="43"/>
      <c r="J27" s="39"/>
      <c r="K27" s="95"/>
      <c r="L27" s="295"/>
      <c r="M27" s="480"/>
      <c r="N27" s="480"/>
      <c r="O27" s="480"/>
      <c r="P27" s="481"/>
      <c r="Q27" s="446"/>
    </row>
    <row r="28" spans="1:17" ht="19.5" customHeight="1">
      <c r="A28" s="257">
        <v>10</v>
      </c>
      <c r="B28" s="283" t="s">
        <v>254</v>
      </c>
      <c r="C28" s="281">
        <v>4864866</v>
      </c>
      <c r="D28" s="267" t="s">
        <v>12</v>
      </c>
      <c r="E28" s="93" t="s">
        <v>330</v>
      </c>
      <c r="F28" s="489">
        <v>1250</v>
      </c>
      <c r="G28" s="438">
        <v>1872</v>
      </c>
      <c r="H28" s="281">
        <v>1882</v>
      </c>
      <c r="I28" s="441">
        <f aca="true" t="shared" si="0" ref="I28:I33">G28-H28</f>
        <v>-10</v>
      </c>
      <c r="J28" s="441">
        <f aca="true" t="shared" si="1" ref="J28:J33">$F28*I28</f>
        <v>-12500</v>
      </c>
      <c r="K28" s="488">
        <f aca="true" t="shared" si="2" ref="K28:K33">J28/1000000</f>
        <v>-0.0125</v>
      </c>
      <c r="L28" s="438">
        <v>999961</v>
      </c>
      <c r="M28" s="281">
        <v>999970</v>
      </c>
      <c r="N28" s="441">
        <f aca="true" t="shared" si="3" ref="N28:N33">L28-M28</f>
        <v>-9</v>
      </c>
      <c r="O28" s="441">
        <f aca="true" t="shared" si="4" ref="O28:O33">$F28*N28</f>
        <v>-11250</v>
      </c>
      <c r="P28" s="488">
        <f aca="true" t="shared" si="5" ref="P28:P33">O28/1000000</f>
        <v>-0.01125</v>
      </c>
      <c r="Q28" s="446"/>
    </row>
    <row r="29" spans="1:17" ht="19.5" customHeight="1">
      <c r="A29" s="257">
        <v>11</v>
      </c>
      <c r="B29" s="283" t="s">
        <v>255</v>
      </c>
      <c r="C29" s="281">
        <v>5295125</v>
      </c>
      <c r="D29" s="267" t="s">
        <v>12</v>
      </c>
      <c r="E29" s="93" t="s">
        <v>330</v>
      </c>
      <c r="F29" s="489">
        <v>100</v>
      </c>
      <c r="G29" s="438">
        <v>354731</v>
      </c>
      <c r="H29" s="281">
        <v>355454</v>
      </c>
      <c r="I29" s="441">
        <f t="shared" si="0"/>
        <v>-723</v>
      </c>
      <c r="J29" s="441">
        <f t="shared" si="1"/>
        <v>-72300</v>
      </c>
      <c r="K29" s="488">
        <f t="shared" si="2"/>
        <v>-0.0723</v>
      </c>
      <c r="L29" s="438">
        <v>997999</v>
      </c>
      <c r="M29" s="281">
        <v>997821</v>
      </c>
      <c r="N29" s="441">
        <f t="shared" si="3"/>
        <v>178</v>
      </c>
      <c r="O29" s="441">
        <f t="shared" si="4"/>
        <v>17800</v>
      </c>
      <c r="P29" s="488">
        <f t="shared" si="5"/>
        <v>0.0178</v>
      </c>
      <c r="Q29" s="446"/>
    </row>
    <row r="30" spans="1:17" ht="19.5" customHeight="1">
      <c r="A30" s="257">
        <v>12</v>
      </c>
      <c r="B30" s="283" t="s">
        <v>256</v>
      </c>
      <c r="C30" s="281">
        <v>5295126</v>
      </c>
      <c r="D30" s="267" t="s">
        <v>12</v>
      </c>
      <c r="E30" s="93" t="s">
        <v>330</v>
      </c>
      <c r="F30" s="489">
        <v>62.5</v>
      </c>
      <c r="G30" s="438">
        <v>291277</v>
      </c>
      <c r="H30" s="281">
        <v>293625</v>
      </c>
      <c r="I30" s="441">
        <f t="shared" si="0"/>
        <v>-2348</v>
      </c>
      <c r="J30" s="441">
        <f t="shared" si="1"/>
        <v>-146750</v>
      </c>
      <c r="K30" s="488">
        <f t="shared" si="2"/>
        <v>-0.14675</v>
      </c>
      <c r="L30" s="438">
        <v>89951</v>
      </c>
      <c r="M30" s="281">
        <v>89807</v>
      </c>
      <c r="N30" s="441">
        <f t="shared" si="3"/>
        <v>144</v>
      </c>
      <c r="O30" s="441">
        <f t="shared" si="4"/>
        <v>9000</v>
      </c>
      <c r="P30" s="488">
        <f t="shared" si="5"/>
        <v>0.009</v>
      </c>
      <c r="Q30" s="446"/>
    </row>
    <row r="31" spans="1:17" ht="19.5" customHeight="1">
      <c r="A31" s="257">
        <v>13</v>
      </c>
      <c r="B31" s="283" t="s">
        <v>257</v>
      </c>
      <c r="C31" s="281">
        <v>4865179</v>
      </c>
      <c r="D31" s="267" t="s">
        <v>12</v>
      </c>
      <c r="E31" s="93" t="s">
        <v>330</v>
      </c>
      <c r="F31" s="489">
        <v>800</v>
      </c>
      <c r="G31" s="438">
        <v>2655</v>
      </c>
      <c r="H31" s="281">
        <v>2638</v>
      </c>
      <c r="I31" s="441">
        <f t="shared" si="0"/>
        <v>17</v>
      </c>
      <c r="J31" s="441">
        <f t="shared" si="1"/>
        <v>13600</v>
      </c>
      <c r="K31" s="488">
        <f t="shared" si="2"/>
        <v>0.0136</v>
      </c>
      <c r="L31" s="438">
        <v>1902</v>
      </c>
      <c r="M31" s="281">
        <v>1889</v>
      </c>
      <c r="N31" s="441">
        <f t="shared" si="3"/>
        <v>13</v>
      </c>
      <c r="O31" s="441">
        <f t="shared" si="4"/>
        <v>10400</v>
      </c>
      <c r="P31" s="488">
        <f t="shared" si="5"/>
        <v>0.0104</v>
      </c>
      <c r="Q31" s="446"/>
    </row>
    <row r="32" spans="1:17" ht="19.5" customHeight="1">
      <c r="A32" s="257">
        <v>14</v>
      </c>
      <c r="B32" s="283" t="s">
        <v>258</v>
      </c>
      <c r="C32" s="281">
        <v>4864795</v>
      </c>
      <c r="D32" s="267" t="s">
        <v>12</v>
      </c>
      <c r="E32" s="93" t="s">
        <v>330</v>
      </c>
      <c r="F32" s="489">
        <v>100</v>
      </c>
      <c r="G32" s="438">
        <v>965838</v>
      </c>
      <c r="H32" s="281">
        <v>965912</v>
      </c>
      <c r="I32" s="441">
        <f t="shared" si="0"/>
        <v>-74</v>
      </c>
      <c r="J32" s="441">
        <f t="shared" si="1"/>
        <v>-7400</v>
      </c>
      <c r="K32" s="488">
        <f t="shared" si="2"/>
        <v>-0.0074</v>
      </c>
      <c r="L32" s="438">
        <v>999150</v>
      </c>
      <c r="M32" s="281">
        <v>999164</v>
      </c>
      <c r="N32" s="441">
        <f t="shared" si="3"/>
        <v>-14</v>
      </c>
      <c r="O32" s="441">
        <f t="shared" si="4"/>
        <v>-1400</v>
      </c>
      <c r="P32" s="488">
        <f t="shared" si="5"/>
        <v>-0.0014</v>
      </c>
      <c r="Q32" s="458"/>
    </row>
    <row r="33" spans="1:17" ht="19.5" customHeight="1">
      <c r="A33" s="257">
        <v>15</v>
      </c>
      <c r="B33" s="283" t="s">
        <v>357</v>
      </c>
      <c r="C33" s="281">
        <v>4864821</v>
      </c>
      <c r="D33" s="267" t="s">
        <v>12</v>
      </c>
      <c r="E33" s="93" t="s">
        <v>330</v>
      </c>
      <c r="F33" s="489">
        <v>150</v>
      </c>
      <c r="G33" s="438">
        <v>995512</v>
      </c>
      <c r="H33" s="281">
        <v>995512</v>
      </c>
      <c r="I33" s="441">
        <f t="shared" si="0"/>
        <v>0</v>
      </c>
      <c r="J33" s="441">
        <f t="shared" si="1"/>
        <v>0</v>
      </c>
      <c r="K33" s="488">
        <f t="shared" si="2"/>
        <v>0</v>
      </c>
      <c r="L33" s="438">
        <v>986976</v>
      </c>
      <c r="M33" s="281">
        <v>986667</v>
      </c>
      <c r="N33" s="441">
        <f t="shared" si="3"/>
        <v>309</v>
      </c>
      <c r="O33" s="441">
        <f t="shared" si="4"/>
        <v>46350</v>
      </c>
      <c r="P33" s="490">
        <f t="shared" si="5"/>
        <v>0.04635</v>
      </c>
      <c r="Q33" s="469"/>
    </row>
    <row r="34" spans="1:17" ht="19.5" customHeight="1">
      <c r="A34" s="257"/>
      <c r="B34" s="280" t="s">
        <v>244</v>
      </c>
      <c r="C34" s="281"/>
      <c r="D34" s="267"/>
      <c r="E34" s="81"/>
      <c r="F34" s="282"/>
      <c r="G34" s="258"/>
      <c r="H34" s="273"/>
      <c r="I34" s="273"/>
      <c r="J34" s="288"/>
      <c r="K34" s="287"/>
      <c r="L34" s="293"/>
      <c r="M34" s="273"/>
      <c r="N34" s="273"/>
      <c r="O34" s="273"/>
      <c r="P34" s="491"/>
      <c r="Q34" s="446"/>
    </row>
    <row r="35" spans="1:17" ht="19.5" customHeight="1">
      <c r="A35" s="257">
        <v>16</v>
      </c>
      <c r="B35" s="283" t="s">
        <v>259</v>
      </c>
      <c r="C35" s="281">
        <v>4865185</v>
      </c>
      <c r="D35" s="267" t="s">
        <v>12</v>
      </c>
      <c r="E35" s="93" t="s">
        <v>330</v>
      </c>
      <c r="F35" s="489">
        <v>-2500</v>
      </c>
      <c r="G35" s="438">
        <v>997625</v>
      </c>
      <c r="H35" s="281">
        <v>997643</v>
      </c>
      <c r="I35" s="441">
        <f>G35-H35</f>
        <v>-18</v>
      </c>
      <c r="J35" s="441">
        <f>$F35*I35</f>
        <v>45000</v>
      </c>
      <c r="K35" s="488">
        <f>J35/1000000</f>
        <v>0.045</v>
      </c>
      <c r="L35" s="438">
        <v>3061</v>
      </c>
      <c r="M35" s="281">
        <v>3063</v>
      </c>
      <c r="N35" s="441">
        <f>L35-M35</f>
        <v>-2</v>
      </c>
      <c r="O35" s="441">
        <f>$F35*N35</f>
        <v>5000</v>
      </c>
      <c r="P35" s="490">
        <f>O35/1000000</f>
        <v>0.005</v>
      </c>
      <c r="Q35" s="457"/>
    </row>
    <row r="36" spans="1:17" ht="19.5" customHeight="1">
      <c r="A36" s="257">
        <v>17</v>
      </c>
      <c r="B36" s="283" t="s">
        <v>262</v>
      </c>
      <c r="C36" s="281">
        <v>4902559</v>
      </c>
      <c r="D36" s="267" t="s">
        <v>12</v>
      </c>
      <c r="E36" s="93" t="s">
        <v>330</v>
      </c>
      <c r="F36" s="281">
        <v>-300</v>
      </c>
      <c r="G36" s="438">
        <v>103</v>
      </c>
      <c r="H36" s="281">
        <v>74</v>
      </c>
      <c r="I36" s="441">
        <f>G36-H36</f>
        <v>29</v>
      </c>
      <c r="J36" s="441">
        <f>$F36*I36</f>
        <v>-8700</v>
      </c>
      <c r="K36" s="488">
        <f>J36/1000000</f>
        <v>-0.0087</v>
      </c>
      <c r="L36" s="438">
        <v>999957</v>
      </c>
      <c r="M36" s="281">
        <v>999893</v>
      </c>
      <c r="N36" s="441">
        <f>L36-M36</f>
        <v>64</v>
      </c>
      <c r="O36" s="441">
        <f>$F36*N36</f>
        <v>-19200</v>
      </c>
      <c r="P36" s="488">
        <f>O36/1000000</f>
        <v>-0.0192</v>
      </c>
      <c r="Q36" s="446"/>
    </row>
    <row r="37" spans="1:17" ht="19.5" customHeight="1" thickBot="1">
      <c r="A37" s="285"/>
      <c r="B37" s="286" t="s">
        <v>260</v>
      </c>
      <c r="C37" s="286"/>
      <c r="D37" s="286"/>
      <c r="E37" s="286"/>
      <c r="F37" s="286"/>
      <c r="G37" s="100"/>
      <c r="H37" s="99"/>
      <c r="I37" s="99"/>
      <c r="J37" s="99"/>
      <c r="K37" s="407">
        <f>SUM(K28:K36)</f>
        <v>-0.18904999999999994</v>
      </c>
      <c r="L37" s="297"/>
      <c r="M37" s="670"/>
      <c r="N37" s="670"/>
      <c r="O37" s="670"/>
      <c r="P37" s="291">
        <f>SUM(P28:P36)</f>
        <v>0.056700000000000014</v>
      </c>
      <c r="Q37" s="543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8"/>
      <c r="M38" s="533"/>
      <c r="N38" s="533"/>
      <c r="O38" s="533"/>
      <c r="P38" s="533"/>
    </row>
    <row r="39" spans="11:16" ht="12.75">
      <c r="K39" s="533"/>
      <c r="L39" s="533"/>
      <c r="M39" s="533"/>
      <c r="N39" s="533"/>
      <c r="O39" s="533"/>
      <c r="P39" s="533"/>
    </row>
    <row r="40" spans="7:16" ht="12.75">
      <c r="G40" s="671"/>
      <c r="K40" s="533"/>
      <c r="L40" s="533"/>
      <c r="M40" s="533"/>
      <c r="N40" s="533"/>
      <c r="O40" s="533"/>
      <c r="P40" s="533"/>
    </row>
    <row r="41" spans="2:16" ht="21.75">
      <c r="B41" s="180" t="s">
        <v>316</v>
      </c>
      <c r="K41" s="672">
        <f>K20</f>
        <v>0.2306125</v>
      </c>
      <c r="L41" s="673"/>
      <c r="M41" s="673"/>
      <c r="N41" s="673"/>
      <c r="O41" s="673"/>
      <c r="P41" s="672">
        <f>P20</f>
        <v>0.12689999999999999</v>
      </c>
    </row>
    <row r="42" spans="2:16" ht="21.75">
      <c r="B42" s="180" t="s">
        <v>317</v>
      </c>
      <c r="K42" s="672">
        <f>K25</f>
        <v>-0.035675</v>
      </c>
      <c r="L42" s="673"/>
      <c r="M42" s="673"/>
      <c r="N42" s="673"/>
      <c r="O42" s="673"/>
      <c r="P42" s="672">
        <f>P25</f>
        <v>-0.0072499999999999995</v>
      </c>
    </row>
    <row r="43" spans="2:16" ht="21.75">
      <c r="B43" s="180" t="s">
        <v>318</v>
      </c>
      <c r="K43" s="672">
        <f>K37</f>
        <v>-0.18904999999999994</v>
      </c>
      <c r="L43" s="673"/>
      <c r="M43" s="673"/>
      <c r="N43" s="673"/>
      <c r="O43" s="673"/>
      <c r="P43" s="674">
        <f>P37</f>
        <v>0.056700000000000014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7">
      <selection activeCell="P44" sqref="P4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2.140625" style="0" customWidth="1"/>
    <col min="8" max="8" width="14.8515625" style="0" customWidth="1"/>
    <col min="9" max="9" width="11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5.00390625" style="0" customWidth="1"/>
    <col min="17" max="17" width="21.140625" style="0" customWidth="1"/>
    <col min="18" max="18" width="7.57421875" style="0" customWidth="1"/>
  </cols>
  <sheetData>
    <row r="1" ht="26.25">
      <c r="A1" s="1" t="s">
        <v>223</v>
      </c>
    </row>
    <row r="2" spans="1:16" ht="20.25">
      <c r="A2" s="305" t="s">
        <v>224</v>
      </c>
      <c r="P2" s="264" t="str">
        <f>NDPL!Q1</f>
        <v>JUNE-2019</v>
      </c>
    </row>
    <row r="3" spans="1:9" ht="18">
      <c r="A3" s="176" t="s">
        <v>333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379</v>
      </c>
      <c r="J4" s="17"/>
      <c r="K4" s="17"/>
      <c r="L4" s="17"/>
      <c r="M4" s="17"/>
      <c r="N4" s="45" t="s">
        <v>380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30/06/2019</v>
      </c>
      <c r="H5" s="32" t="str">
        <f>NDPL!H5</f>
        <v>INTIAL READING 01/06/2019</v>
      </c>
      <c r="I5" s="32" t="s">
        <v>4</v>
      </c>
      <c r="J5" s="32" t="s">
        <v>5</v>
      </c>
      <c r="K5" s="32" t="s">
        <v>6</v>
      </c>
      <c r="L5" s="34" t="str">
        <f>NDPL!G5</f>
        <v>FINAL READING 30/06/2019</v>
      </c>
      <c r="M5" s="32" t="str">
        <f>NDPL!H5</f>
        <v>INTIAL READING 01/06/2019</v>
      </c>
      <c r="N5" s="32" t="s">
        <v>4</v>
      </c>
      <c r="O5" s="32" t="s">
        <v>5</v>
      </c>
      <c r="P5" s="33" t="s">
        <v>6</v>
      </c>
      <c r="Q5" s="33" t="s">
        <v>293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18" t="s">
        <v>269</v>
      </c>
      <c r="C8" s="417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19" t="s">
        <v>270</v>
      </c>
      <c r="C9" s="420" t="s">
        <v>264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2" customFormat="1" ht="20.25">
      <c r="A10" s="413">
        <v>1</v>
      </c>
      <c r="B10" s="519" t="s">
        <v>265</v>
      </c>
      <c r="C10" s="417">
        <v>5295181</v>
      </c>
      <c r="D10" s="433" t="s">
        <v>12</v>
      </c>
      <c r="E10" s="114" t="s">
        <v>337</v>
      </c>
      <c r="F10" s="520">
        <v>1000</v>
      </c>
      <c r="G10" s="438">
        <v>60213</v>
      </c>
      <c r="H10" s="439">
        <v>60213</v>
      </c>
      <c r="I10" s="439">
        <f>G10-H10</f>
        <v>0</v>
      </c>
      <c r="J10" s="439">
        <f>$F10*I10</f>
        <v>0</v>
      </c>
      <c r="K10" s="439">
        <f>J10/1000000</f>
        <v>0</v>
      </c>
      <c r="L10" s="438">
        <v>999833</v>
      </c>
      <c r="M10" s="439">
        <v>999981</v>
      </c>
      <c r="N10" s="440">
        <f>L10-M10</f>
        <v>-148</v>
      </c>
      <c r="O10" s="440">
        <f>$F10*N10</f>
        <v>-148000</v>
      </c>
      <c r="P10" s="521">
        <f>O10/1000000</f>
        <v>-0.148</v>
      </c>
      <c r="Q10" s="446"/>
    </row>
    <row r="11" spans="1:17" s="442" customFormat="1" ht="20.25">
      <c r="A11" s="413">
        <v>2</v>
      </c>
      <c r="B11" s="519" t="s">
        <v>267</v>
      </c>
      <c r="C11" s="104">
        <v>4864970</v>
      </c>
      <c r="D11" s="433" t="s">
        <v>12</v>
      </c>
      <c r="E11" s="114" t="s">
        <v>337</v>
      </c>
      <c r="F11" s="122">
        <v>2000</v>
      </c>
      <c r="G11" s="438">
        <v>677</v>
      </c>
      <c r="H11" s="439">
        <v>677</v>
      </c>
      <c r="I11" s="439">
        <f>G11-H11</f>
        <v>0</v>
      </c>
      <c r="J11" s="439">
        <f>$F11*I11</f>
        <v>0</v>
      </c>
      <c r="K11" s="439">
        <f>J11/1000000</f>
        <v>0</v>
      </c>
      <c r="L11" s="438">
        <v>999917</v>
      </c>
      <c r="M11" s="439">
        <v>1000013</v>
      </c>
      <c r="N11" s="440">
        <f>L11-M11</f>
        <v>-96</v>
      </c>
      <c r="O11" s="440">
        <f>$F11*N11</f>
        <v>-192000</v>
      </c>
      <c r="P11" s="521">
        <f>O11/1000000</f>
        <v>-0.192</v>
      </c>
      <c r="Q11" s="458" t="s">
        <v>460</v>
      </c>
    </row>
    <row r="12" spans="1:17" s="442" customFormat="1" ht="20.25">
      <c r="A12" s="92">
        <v>3</v>
      </c>
      <c r="B12" s="814" t="s">
        <v>468</v>
      </c>
      <c r="C12" s="301">
        <v>4864958</v>
      </c>
      <c r="D12" s="730" t="s">
        <v>12</v>
      </c>
      <c r="E12" s="730" t="s">
        <v>337</v>
      </c>
      <c r="F12" s="815">
        <v>-500</v>
      </c>
      <c r="G12" s="257">
        <v>962941</v>
      </c>
      <c r="H12" s="281">
        <v>963315</v>
      </c>
      <c r="I12" s="439">
        <f>G12-H12</f>
        <v>-374</v>
      </c>
      <c r="J12" s="439">
        <f>$F12*I12</f>
        <v>187000</v>
      </c>
      <c r="K12" s="439">
        <f>J12/1000000</f>
        <v>0.187</v>
      </c>
      <c r="L12" s="257">
        <v>999170</v>
      </c>
      <c r="M12" s="281">
        <v>999271</v>
      </c>
      <c r="N12" s="440">
        <f>L12-M12</f>
        <v>-101</v>
      </c>
      <c r="O12" s="440">
        <f>$F12*N12</f>
        <v>50500</v>
      </c>
      <c r="P12" s="521">
        <f>O12/1000000</f>
        <v>0.0505</v>
      </c>
      <c r="Q12" s="446"/>
    </row>
    <row r="13" spans="1:17" s="442" customFormat="1" ht="20.25">
      <c r="A13" s="92">
        <v>4</v>
      </c>
      <c r="B13" s="814" t="s">
        <v>469</v>
      </c>
      <c r="C13" s="301">
        <v>5295115</v>
      </c>
      <c r="D13" s="730" t="s">
        <v>12</v>
      </c>
      <c r="E13" s="730" t="s">
        <v>337</v>
      </c>
      <c r="F13" s="815">
        <v>-100</v>
      </c>
      <c r="G13" s="257">
        <v>670246</v>
      </c>
      <c r="H13" s="281">
        <v>671579</v>
      </c>
      <c r="I13" s="439">
        <f>G13-H13</f>
        <v>-1333</v>
      </c>
      <c r="J13" s="439">
        <f>$F13*I13</f>
        <v>133300</v>
      </c>
      <c r="K13" s="439">
        <f>J13/1000000</f>
        <v>0.1333</v>
      </c>
      <c r="L13" s="257">
        <v>997108</v>
      </c>
      <c r="M13" s="281">
        <v>997178</v>
      </c>
      <c r="N13" s="440">
        <f>L13-M13</f>
        <v>-70</v>
      </c>
      <c r="O13" s="440">
        <f>$F13*N13</f>
        <v>7000</v>
      </c>
      <c r="P13" s="521">
        <f>O13/1000000</f>
        <v>0.007</v>
      </c>
      <c r="Q13" s="446"/>
    </row>
    <row r="14" spans="1:17" s="442" customFormat="1" ht="20.25">
      <c r="A14" s="92"/>
      <c r="B14" s="814"/>
      <c r="C14" s="301"/>
      <c r="D14" s="730"/>
      <c r="E14" s="730"/>
      <c r="F14" s="815">
        <v>-100</v>
      </c>
      <c r="G14" s="257">
        <v>656305</v>
      </c>
      <c r="H14" s="281">
        <v>656377</v>
      </c>
      <c r="I14" s="439">
        <f>G14-H14</f>
        <v>-72</v>
      </c>
      <c r="J14" s="439">
        <f>$F14*I14</f>
        <v>7200</v>
      </c>
      <c r="K14" s="439">
        <f>J14/1000000</f>
        <v>0.0072</v>
      </c>
      <c r="L14" s="257"/>
      <c r="M14" s="281"/>
      <c r="N14" s="440"/>
      <c r="O14" s="440"/>
      <c r="P14" s="440"/>
      <c r="Q14" s="446"/>
    </row>
    <row r="15" spans="1:17" ht="18">
      <c r="A15" s="92"/>
      <c r="B15" s="302"/>
      <c r="C15" s="301"/>
      <c r="D15" s="433"/>
      <c r="E15" s="121"/>
      <c r="F15" s="122"/>
      <c r="G15" s="126"/>
      <c r="H15" s="810" t="s">
        <v>302</v>
      </c>
      <c r="I15" s="65"/>
      <c r="J15" s="65"/>
      <c r="K15" s="415">
        <f>SUM(K9:K12)</f>
        <v>0.187</v>
      </c>
      <c r="L15" s="175"/>
      <c r="M15" s="810" t="s">
        <v>302</v>
      </c>
      <c r="N15" s="65"/>
      <c r="O15" s="65"/>
      <c r="P15" s="415">
        <f>SUM(P9:P12)</f>
        <v>-0.2895</v>
      </c>
      <c r="Q15" s="146"/>
    </row>
    <row r="16" spans="1:17" ht="18">
      <c r="A16" s="21"/>
      <c r="B16" s="17"/>
      <c r="C16" s="17"/>
      <c r="D16" s="17"/>
      <c r="E16" s="17"/>
      <c r="F16" s="17"/>
      <c r="G16" s="21"/>
      <c r="H16" s="431"/>
      <c r="I16" s="430"/>
      <c r="J16" s="384"/>
      <c r="K16" s="416"/>
      <c r="L16" s="21"/>
      <c r="M16" s="431"/>
      <c r="N16" s="416"/>
      <c r="O16" s="384"/>
      <c r="P16" s="416"/>
      <c r="Q16" s="146"/>
    </row>
    <row r="17" spans="1:17" ht="12.75">
      <c r="A17" s="21"/>
      <c r="B17" s="17"/>
      <c r="C17" s="17"/>
      <c r="D17" s="17"/>
      <c r="E17" s="17"/>
      <c r="F17" s="17"/>
      <c r="G17" s="21"/>
      <c r="H17" s="17"/>
      <c r="I17" s="17"/>
      <c r="J17" s="17"/>
      <c r="K17" s="17"/>
      <c r="L17" s="21"/>
      <c r="M17" s="17"/>
      <c r="N17" s="17"/>
      <c r="O17" s="17"/>
      <c r="P17" s="98"/>
      <c r="Q17" s="146"/>
    </row>
    <row r="18" spans="1:17" ht="13.5" thickBot="1">
      <c r="A18" s="25"/>
      <c r="B18" s="26"/>
      <c r="C18" s="26"/>
      <c r="D18" s="26"/>
      <c r="E18" s="26"/>
      <c r="F18" s="26"/>
      <c r="G18" s="25"/>
      <c r="H18" s="26"/>
      <c r="I18" s="188"/>
      <c r="J18" s="26"/>
      <c r="K18" s="189"/>
      <c r="L18" s="25"/>
      <c r="M18" s="26"/>
      <c r="N18" s="188"/>
      <c r="O18" s="26"/>
      <c r="P18" s="189"/>
      <c r="Q18" s="147"/>
    </row>
    <row r="19" ht="13.5" thickTop="1"/>
    <row r="23" spans="1:16" ht="18">
      <c r="A23" s="421" t="s">
        <v>272</v>
      </c>
      <c r="B23" s="177"/>
      <c r="C23" s="177"/>
      <c r="D23" s="177"/>
      <c r="E23" s="177"/>
      <c r="F23" s="177"/>
      <c r="K23" s="128">
        <f>(K18+K16)</f>
        <v>0</v>
      </c>
      <c r="L23" s="129"/>
      <c r="M23" s="129"/>
      <c r="N23" s="129"/>
      <c r="O23" s="129"/>
      <c r="P23" s="128">
        <f>(P18+P16)</f>
        <v>0</v>
      </c>
    </row>
    <row r="26" spans="1:2" ht="18">
      <c r="A26" s="421" t="s">
        <v>273</v>
      </c>
      <c r="B26" s="421" t="s">
        <v>274</v>
      </c>
    </row>
    <row r="27" spans="1:16" ht="18">
      <c r="A27" s="190"/>
      <c r="B27" s="190"/>
      <c r="H27" s="150" t="s">
        <v>275</v>
      </c>
      <c r="I27" s="177"/>
      <c r="J27" s="150"/>
      <c r="K27" s="262">
        <f>SUM(NDPL!K54:K56)</f>
        <v>-2.818</v>
      </c>
      <c r="L27" s="262"/>
      <c r="M27" s="262"/>
      <c r="N27" s="262"/>
      <c r="O27" s="262"/>
      <c r="P27" s="262">
        <f>SUM(NDPL!P54:P56)</f>
        <v>-0.01800000000000001</v>
      </c>
    </row>
    <row r="28" spans="8:16" ht="18">
      <c r="H28" s="150" t="s">
        <v>276</v>
      </c>
      <c r="I28" s="177"/>
      <c r="J28" s="150"/>
      <c r="K28" s="262">
        <f>BRPL!K18</f>
        <v>0</v>
      </c>
      <c r="L28" s="262"/>
      <c r="M28" s="262"/>
      <c r="N28" s="262"/>
      <c r="O28" s="262"/>
      <c r="P28" s="262">
        <f>BRPL!P18</f>
        <v>0</v>
      </c>
    </row>
    <row r="29" spans="8:16" ht="18">
      <c r="H29" s="150" t="s">
        <v>277</v>
      </c>
      <c r="I29" s="177"/>
      <c r="J29" s="150"/>
      <c r="K29" s="177">
        <f>SUM(BYPL!K31,BYPL!K86:K88)</f>
        <v>-1.146</v>
      </c>
      <c r="L29" s="177"/>
      <c r="M29" s="422"/>
      <c r="N29" s="177"/>
      <c r="O29" s="177"/>
      <c r="P29" s="177">
        <f>SUM(BYPL!P31,BYPL!P86:P88)</f>
        <v>-0.73785</v>
      </c>
    </row>
    <row r="30" spans="8:16" ht="18">
      <c r="H30" s="150" t="s">
        <v>278</v>
      </c>
      <c r="I30" s="177"/>
      <c r="J30" s="150"/>
      <c r="K30" s="177">
        <f>NDMC!K34</f>
        <v>0</v>
      </c>
      <c r="L30" s="177"/>
      <c r="M30" s="177"/>
      <c r="N30" s="177"/>
      <c r="O30" s="177"/>
      <c r="P30" s="177">
        <f>NDMC!P34</f>
        <v>1.911</v>
      </c>
    </row>
    <row r="31" spans="8:16" ht="18">
      <c r="H31" s="150" t="s">
        <v>279</v>
      </c>
      <c r="I31" s="177"/>
      <c r="J31" s="150"/>
      <c r="K31" s="177">
        <v>0</v>
      </c>
      <c r="L31" s="177"/>
      <c r="M31" s="177"/>
      <c r="N31" s="177"/>
      <c r="O31" s="177"/>
      <c r="P31" s="177">
        <v>0</v>
      </c>
    </row>
    <row r="32" spans="8:16" ht="18">
      <c r="H32" s="150" t="s">
        <v>448</v>
      </c>
      <c r="I32" s="177"/>
      <c r="J32" s="150"/>
      <c r="K32" s="177">
        <v>0</v>
      </c>
      <c r="L32" s="177"/>
      <c r="M32" s="177"/>
      <c r="N32" s="177"/>
      <c r="O32" s="177"/>
      <c r="P32" s="177">
        <v>0</v>
      </c>
    </row>
    <row r="33" spans="8:16" ht="18">
      <c r="H33" s="423" t="s">
        <v>280</v>
      </c>
      <c r="I33" s="150"/>
      <c r="J33" s="150"/>
      <c r="K33" s="150">
        <f>SUM(K27:K32)</f>
        <v>-3.964</v>
      </c>
      <c r="L33" s="177"/>
      <c r="M33" s="177"/>
      <c r="N33" s="177"/>
      <c r="O33" s="177"/>
      <c r="P33" s="150">
        <f>SUM(P27:P32)</f>
        <v>1.15515</v>
      </c>
    </row>
    <row r="34" spans="8:16" ht="18"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 ht="18">
      <c r="A35" s="421" t="s">
        <v>303</v>
      </c>
      <c r="B35" s="106"/>
      <c r="C35" s="106"/>
      <c r="D35" s="106"/>
      <c r="E35" s="106"/>
      <c r="F35" s="106"/>
      <c r="G35" s="106"/>
      <c r="H35" s="150"/>
      <c r="I35" s="424"/>
      <c r="J35" s="150"/>
      <c r="K35" s="424">
        <f>K23+K33</f>
        <v>-3.964</v>
      </c>
      <c r="L35" s="177"/>
      <c r="M35" s="177"/>
      <c r="N35" s="177"/>
      <c r="O35" s="177"/>
      <c r="P35" s="424">
        <f>P23+P33</f>
        <v>1.15515</v>
      </c>
    </row>
    <row r="36" spans="1:10" ht="18">
      <c r="A36" s="150"/>
      <c r="B36" s="105"/>
      <c r="C36" s="106"/>
      <c r="D36" s="106"/>
      <c r="E36" s="106"/>
      <c r="F36" s="106"/>
      <c r="G36" s="106"/>
      <c r="H36" s="106"/>
      <c r="I36" s="131"/>
      <c r="J36" s="106"/>
    </row>
    <row r="37" spans="1:10" ht="18">
      <c r="A37" s="423" t="s">
        <v>281</v>
      </c>
      <c r="B37" s="150" t="s">
        <v>282</v>
      </c>
      <c r="C37" s="106"/>
      <c r="D37" s="106"/>
      <c r="E37" s="106"/>
      <c r="F37" s="106"/>
      <c r="G37" s="106"/>
      <c r="H37" s="106"/>
      <c r="I37" s="131"/>
      <c r="J37" s="106"/>
    </row>
    <row r="38" spans="1:10" ht="12.75">
      <c r="A38" s="130"/>
      <c r="B38" s="105"/>
      <c r="C38" s="106"/>
      <c r="D38" s="106"/>
      <c r="E38" s="106"/>
      <c r="F38" s="106"/>
      <c r="G38" s="106"/>
      <c r="H38" s="106"/>
      <c r="I38" s="131"/>
      <c r="J38" s="106"/>
    </row>
    <row r="39" spans="1:16" ht="18">
      <c r="A39" s="425" t="s">
        <v>283</v>
      </c>
      <c r="B39" s="426" t="s">
        <v>284</v>
      </c>
      <c r="C39" s="427" t="s">
        <v>285</v>
      </c>
      <c r="D39" s="426"/>
      <c r="E39" s="426"/>
      <c r="F39" s="426"/>
      <c r="G39" s="384">
        <v>28.3531</v>
      </c>
      <c r="H39" s="426" t="s">
        <v>286</v>
      </c>
      <c r="I39" s="426"/>
      <c r="J39" s="428"/>
      <c r="K39" s="426">
        <f aca="true" t="shared" si="0" ref="K39:K44">($K$35*G39)/100</f>
        <v>-1.123916884</v>
      </c>
      <c r="L39" s="426"/>
      <c r="M39" s="426"/>
      <c r="N39" s="426"/>
      <c r="O39" s="426"/>
      <c r="P39" s="426">
        <f aca="true" t="shared" si="1" ref="P39:P44">($P$35*G39)/100</f>
        <v>0.32752083465</v>
      </c>
    </row>
    <row r="40" spans="1:16" ht="18">
      <c r="A40" s="425" t="s">
        <v>287</v>
      </c>
      <c r="B40" s="426" t="s">
        <v>338</v>
      </c>
      <c r="C40" s="427" t="s">
        <v>285</v>
      </c>
      <c r="D40" s="426"/>
      <c r="E40" s="426"/>
      <c r="F40" s="426"/>
      <c r="G40" s="384">
        <v>43.4945</v>
      </c>
      <c r="H40" s="426" t="s">
        <v>286</v>
      </c>
      <c r="I40" s="426"/>
      <c r="J40" s="428"/>
      <c r="K40" s="426">
        <f t="shared" si="0"/>
        <v>-1.7241219800000003</v>
      </c>
      <c r="L40" s="426"/>
      <c r="M40" s="426"/>
      <c r="N40" s="426"/>
      <c r="O40" s="426"/>
      <c r="P40" s="426">
        <f t="shared" si="1"/>
        <v>0.50242671675</v>
      </c>
    </row>
    <row r="41" spans="1:16" ht="18">
      <c r="A41" s="425" t="s">
        <v>288</v>
      </c>
      <c r="B41" s="426" t="s">
        <v>339</v>
      </c>
      <c r="C41" s="427" t="s">
        <v>285</v>
      </c>
      <c r="D41" s="426"/>
      <c r="E41" s="426"/>
      <c r="F41" s="426"/>
      <c r="G41" s="384">
        <v>23.0671</v>
      </c>
      <c r="H41" s="426" t="s">
        <v>286</v>
      </c>
      <c r="I41" s="426"/>
      <c r="J41" s="428"/>
      <c r="K41" s="426">
        <f t="shared" si="0"/>
        <v>-0.914379844</v>
      </c>
      <c r="L41" s="426"/>
      <c r="M41" s="426"/>
      <c r="N41" s="426"/>
      <c r="O41" s="426"/>
      <c r="P41" s="426">
        <f t="shared" si="1"/>
        <v>0.26645960565</v>
      </c>
    </row>
    <row r="42" spans="1:16" ht="18">
      <c r="A42" s="425" t="s">
        <v>289</v>
      </c>
      <c r="B42" s="426" t="s">
        <v>340</v>
      </c>
      <c r="C42" s="427" t="s">
        <v>285</v>
      </c>
      <c r="D42" s="426"/>
      <c r="E42" s="426"/>
      <c r="F42" s="426"/>
      <c r="G42" s="384">
        <v>4.184</v>
      </c>
      <c r="H42" s="426" t="s">
        <v>286</v>
      </c>
      <c r="I42" s="426"/>
      <c r="J42" s="428"/>
      <c r="K42" s="426">
        <f t="shared" si="0"/>
        <v>-0.16585376</v>
      </c>
      <c r="L42" s="426"/>
      <c r="M42" s="426"/>
      <c r="N42" s="426"/>
      <c r="O42" s="426"/>
      <c r="P42" s="426">
        <f t="shared" si="1"/>
        <v>0.048331476000000005</v>
      </c>
    </row>
    <row r="43" spans="1:16" ht="18">
      <c r="A43" s="425" t="s">
        <v>290</v>
      </c>
      <c r="B43" s="426" t="s">
        <v>341</v>
      </c>
      <c r="C43" s="427" t="s">
        <v>285</v>
      </c>
      <c r="D43" s="426"/>
      <c r="E43" s="426"/>
      <c r="F43" s="426"/>
      <c r="G43" s="384">
        <v>0.6618</v>
      </c>
      <c r="H43" s="426" t="s">
        <v>286</v>
      </c>
      <c r="I43" s="426"/>
      <c r="J43" s="428"/>
      <c r="K43" s="426">
        <f t="shared" si="0"/>
        <v>-0.026233752000000003</v>
      </c>
      <c r="L43" s="426"/>
      <c r="M43" s="426"/>
      <c r="N43" s="426"/>
      <c r="O43" s="426"/>
      <c r="P43" s="426">
        <f t="shared" si="1"/>
        <v>0.0076447827</v>
      </c>
    </row>
    <row r="44" spans="1:16" ht="18">
      <c r="A44" s="425" t="s">
        <v>446</v>
      </c>
      <c r="B44" s="426" t="s">
        <v>447</v>
      </c>
      <c r="C44" s="427" t="s">
        <v>285</v>
      </c>
      <c r="F44" s="132"/>
      <c r="G44" s="384">
        <v>0.2391</v>
      </c>
      <c r="H44" s="426" t="s">
        <v>286</v>
      </c>
      <c r="J44" s="133"/>
      <c r="K44" s="426">
        <f t="shared" si="0"/>
        <v>-0.009477924</v>
      </c>
      <c r="P44" s="426">
        <f t="shared" si="1"/>
        <v>0.00276196365</v>
      </c>
    </row>
    <row r="45" spans="1:10" ht="15">
      <c r="A45" s="429" t="s">
        <v>480</v>
      </c>
      <c r="F45" s="132"/>
      <c r="J45" s="133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V19" sqref="V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71093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9.8515625" style="0" customWidth="1"/>
    <col min="15" max="15" width="2.7109375" style="0" customWidth="1"/>
    <col min="16" max="16" width="4.140625" style="0" hidden="1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5" t="s">
        <v>336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0" t="s">
        <v>366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465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304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2" t="s">
        <v>323</v>
      </c>
      <c r="J11" s="243"/>
      <c r="K11" s="243"/>
      <c r="L11" s="243"/>
      <c r="M11" s="243"/>
      <c r="N11" s="392" t="s">
        <v>324</v>
      </c>
      <c r="O11" s="243"/>
      <c r="P11" s="243"/>
      <c r="Q11" s="364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69">
        <v>1</v>
      </c>
      <c r="B13" s="370" t="s">
        <v>305</v>
      </c>
      <c r="C13" s="371"/>
      <c r="D13" s="371"/>
      <c r="E13" s="368"/>
      <c r="F13" s="368"/>
      <c r="G13" s="207"/>
      <c r="H13" s="365"/>
      <c r="I13" s="366">
        <f>NDPL!K176</f>
        <v>-3.896755997333333</v>
      </c>
      <c r="J13" s="241"/>
      <c r="K13" s="241"/>
      <c r="L13" s="241"/>
      <c r="M13" s="365" t="s">
        <v>335</v>
      </c>
      <c r="N13" s="366">
        <f>NDPL!P176</f>
        <v>5.907690897983335</v>
      </c>
      <c r="O13" s="241"/>
      <c r="P13" s="241"/>
      <c r="Q13" s="255"/>
      <c r="R13" s="17"/>
    </row>
    <row r="14" spans="1:18" ht="26.25">
      <c r="A14" s="369"/>
      <c r="B14" s="370"/>
      <c r="C14" s="371"/>
      <c r="D14" s="371"/>
      <c r="E14" s="368"/>
      <c r="F14" s="368"/>
      <c r="G14" s="207"/>
      <c r="H14" s="365"/>
      <c r="I14" s="366"/>
      <c r="J14" s="241"/>
      <c r="K14" s="241"/>
      <c r="L14" s="241"/>
      <c r="M14" s="365"/>
      <c r="N14" s="366"/>
      <c r="O14" s="241"/>
      <c r="P14" s="241"/>
      <c r="Q14" s="255"/>
      <c r="R14" s="17"/>
    </row>
    <row r="15" spans="1:18" ht="26.25">
      <c r="A15" s="369"/>
      <c r="B15" s="370"/>
      <c r="C15" s="371"/>
      <c r="D15" s="371"/>
      <c r="E15" s="368"/>
      <c r="F15" s="368"/>
      <c r="G15" s="202"/>
      <c r="H15" s="365"/>
      <c r="I15" s="366"/>
      <c r="J15" s="241"/>
      <c r="K15" s="241"/>
      <c r="L15" s="241"/>
      <c r="M15" s="365"/>
      <c r="N15" s="366"/>
      <c r="O15" s="241"/>
      <c r="P15" s="241"/>
      <c r="Q15" s="255"/>
      <c r="R15" s="17"/>
    </row>
    <row r="16" spans="1:18" ht="23.25" customHeight="1">
      <c r="A16" s="369">
        <v>2</v>
      </c>
      <c r="B16" s="370" t="s">
        <v>306</v>
      </c>
      <c r="C16" s="371"/>
      <c r="D16" s="371"/>
      <c r="E16" s="368"/>
      <c r="F16" s="368"/>
      <c r="G16" s="207"/>
      <c r="H16" s="365"/>
      <c r="I16" s="366">
        <f>BRPL!K209</f>
        <v>-5.85927447</v>
      </c>
      <c r="J16" s="241"/>
      <c r="K16" s="241"/>
      <c r="L16" s="241"/>
      <c r="M16" s="365" t="s">
        <v>335</v>
      </c>
      <c r="N16" s="366">
        <f>BRPL!P209</f>
        <v>9.36906344675</v>
      </c>
      <c r="O16" s="241"/>
      <c r="P16" s="241"/>
      <c r="Q16" s="255"/>
      <c r="R16" s="17"/>
    </row>
    <row r="17" spans="1:18" ht="26.25">
      <c r="A17" s="369"/>
      <c r="B17" s="370"/>
      <c r="C17" s="371"/>
      <c r="D17" s="371"/>
      <c r="E17" s="368"/>
      <c r="F17" s="368"/>
      <c r="G17" s="207"/>
      <c r="H17" s="365"/>
      <c r="I17" s="366"/>
      <c r="J17" s="241"/>
      <c r="K17" s="241"/>
      <c r="L17" s="241"/>
      <c r="M17" s="365"/>
      <c r="N17" s="366"/>
      <c r="O17" s="241"/>
      <c r="P17" s="241"/>
      <c r="Q17" s="255"/>
      <c r="R17" s="17"/>
    </row>
    <row r="18" spans="1:18" ht="26.25">
      <c r="A18" s="369"/>
      <c r="B18" s="370"/>
      <c r="C18" s="371"/>
      <c r="D18" s="371"/>
      <c r="E18" s="368"/>
      <c r="F18" s="368"/>
      <c r="G18" s="202"/>
      <c r="H18" s="365"/>
      <c r="I18" s="366"/>
      <c r="J18" s="241"/>
      <c r="K18" s="241"/>
      <c r="L18" s="241"/>
      <c r="M18" s="365"/>
      <c r="N18" s="366"/>
      <c r="O18" s="241"/>
      <c r="P18" s="241"/>
      <c r="Q18" s="255"/>
      <c r="R18" s="17"/>
    </row>
    <row r="19" spans="1:18" ht="23.25" customHeight="1">
      <c r="A19" s="369">
        <v>3</v>
      </c>
      <c r="B19" s="370" t="s">
        <v>307</v>
      </c>
      <c r="C19" s="371"/>
      <c r="D19" s="371"/>
      <c r="E19" s="368"/>
      <c r="F19" s="368"/>
      <c r="G19" s="207"/>
      <c r="H19" s="365"/>
      <c r="I19" s="366">
        <f>BYPL!K174</f>
        <v>-2.0807782306666662</v>
      </c>
      <c r="J19" s="241"/>
      <c r="K19" s="241"/>
      <c r="L19" s="241"/>
      <c r="M19" s="365" t="s">
        <v>335</v>
      </c>
      <c r="N19" s="366">
        <f>BYPL!P174</f>
        <v>1.5911814823166657</v>
      </c>
      <c r="O19" s="241"/>
      <c r="P19" s="241"/>
      <c r="Q19" s="255"/>
      <c r="R19" s="17"/>
    </row>
    <row r="20" spans="1:18" ht="26.25">
      <c r="A20" s="369"/>
      <c r="B20" s="370"/>
      <c r="C20" s="371"/>
      <c r="D20" s="371"/>
      <c r="E20" s="368"/>
      <c r="F20" s="368"/>
      <c r="G20" s="207"/>
      <c r="H20" s="365"/>
      <c r="I20" s="366"/>
      <c r="J20" s="241"/>
      <c r="K20" s="241"/>
      <c r="L20" s="241"/>
      <c r="M20" s="365"/>
      <c r="N20" s="366"/>
      <c r="O20" s="241"/>
      <c r="P20" s="241"/>
      <c r="Q20" s="255"/>
      <c r="R20" s="17"/>
    </row>
    <row r="21" spans="1:18" ht="26.25">
      <c r="A21" s="369"/>
      <c r="B21" s="372"/>
      <c r="C21" s="372"/>
      <c r="D21" s="372"/>
      <c r="E21" s="263"/>
      <c r="F21" s="263"/>
      <c r="G21" s="103"/>
      <c r="H21" s="365"/>
      <c r="I21" s="366"/>
      <c r="J21" s="241"/>
      <c r="K21" s="241"/>
      <c r="L21" s="241"/>
      <c r="M21" s="365"/>
      <c r="N21" s="366"/>
      <c r="O21" s="241"/>
      <c r="P21" s="241"/>
      <c r="Q21" s="255"/>
      <c r="R21" s="17"/>
    </row>
    <row r="22" spans="1:18" ht="26.25">
      <c r="A22" s="369">
        <v>4</v>
      </c>
      <c r="B22" s="370" t="s">
        <v>308</v>
      </c>
      <c r="C22" s="372"/>
      <c r="D22" s="372"/>
      <c r="E22" s="263"/>
      <c r="F22" s="263"/>
      <c r="G22" s="207"/>
      <c r="H22" s="365" t="s">
        <v>335</v>
      </c>
      <c r="I22" s="366">
        <f>NDMC!K87</f>
        <v>0.14336283999999996</v>
      </c>
      <c r="J22" s="241"/>
      <c r="K22" s="241"/>
      <c r="L22" s="241"/>
      <c r="M22" s="365" t="s">
        <v>335</v>
      </c>
      <c r="N22" s="366">
        <f>NDMC!P87</f>
        <v>6.534363036000001</v>
      </c>
      <c r="O22" s="241"/>
      <c r="P22" s="241"/>
      <c r="Q22" s="255"/>
      <c r="R22" s="17"/>
    </row>
    <row r="23" spans="1:18" ht="26.25">
      <c r="A23" s="369"/>
      <c r="B23" s="370"/>
      <c r="C23" s="372"/>
      <c r="D23" s="372"/>
      <c r="E23" s="263"/>
      <c r="F23" s="263"/>
      <c r="G23" s="207"/>
      <c r="H23" s="365"/>
      <c r="I23" s="366"/>
      <c r="J23" s="241"/>
      <c r="K23" s="241"/>
      <c r="L23" s="241"/>
      <c r="M23" s="365"/>
      <c r="N23" s="366"/>
      <c r="O23" s="241"/>
      <c r="P23" s="241"/>
      <c r="Q23" s="255"/>
      <c r="R23" s="17"/>
    </row>
    <row r="24" spans="1:18" ht="26.25">
      <c r="A24" s="369"/>
      <c r="B24" s="372"/>
      <c r="C24" s="372"/>
      <c r="D24" s="372"/>
      <c r="E24" s="263"/>
      <c r="F24" s="263"/>
      <c r="G24" s="103"/>
      <c r="H24" s="365"/>
      <c r="I24" s="366"/>
      <c r="J24" s="241"/>
      <c r="K24" s="241"/>
      <c r="L24" s="241"/>
      <c r="M24" s="365"/>
      <c r="N24" s="366"/>
      <c r="O24" s="241"/>
      <c r="P24" s="241"/>
      <c r="Q24" s="255"/>
      <c r="R24" s="17"/>
    </row>
    <row r="25" spans="1:18" ht="26.25">
      <c r="A25" s="369">
        <v>5</v>
      </c>
      <c r="B25" s="370" t="s">
        <v>309</v>
      </c>
      <c r="C25" s="372"/>
      <c r="D25" s="372"/>
      <c r="E25" s="263"/>
      <c r="F25" s="263"/>
      <c r="G25" s="207"/>
      <c r="H25" s="365" t="s">
        <v>335</v>
      </c>
      <c r="I25" s="366">
        <f>MES!K53</f>
        <v>0.080866248</v>
      </c>
      <c r="J25" s="241"/>
      <c r="K25" s="241"/>
      <c r="L25" s="241"/>
      <c r="M25" s="365" t="s">
        <v>335</v>
      </c>
      <c r="N25" s="366">
        <f>MES!P53</f>
        <v>2.2579447826999997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7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69">
        <v>6</v>
      </c>
      <c r="B28" s="370" t="s">
        <v>434</v>
      </c>
      <c r="C28" s="372"/>
      <c r="D28" s="372"/>
      <c r="E28" s="263"/>
      <c r="F28" s="263"/>
      <c r="G28" s="207"/>
      <c r="H28" s="365"/>
      <c r="I28" s="366">
        <f>Railway!K19</f>
        <v>-0.5230779240000001</v>
      </c>
      <c r="J28" s="241"/>
      <c r="K28" s="241"/>
      <c r="L28" s="241"/>
      <c r="M28" s="365"/>
      <c r="N28" s="366">
        <f>Railway!P19</f>
        <v>-0.03933803635</v>
      </c>
      <c r="O28" s="17"/>
      <c r="P28" s="17"/>
      <c r="Q28" s="255"/>
      <c r="R28" s="17"/>
    </row>
    <row r="29" spans="1:18" ht="54" customHeight="1" thickBot="1">
      <c r="A29" s="363" t="s">
        <v>310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334</v>
      </c>
      <c r="B33" s="17"/>
      <c r="C33" s="17"/>
      <c r="D33" s="17"/>
      <c r="E33" s="362"/>
      <c r="F33" s="362"/>
      <c r="G33" s="17"/>
      <c r="H33" s="17"/>
      <c r="I33" s="17"/>
    </row>
    <row r="34" spans="1:9" ht="15">
      <c r="A34" s="233"/>
      <c r="B34" s="233"/>
      <c r="C34" s="233"/>
      <c r="D34" s="233"/>
      <c r="E34" s="362"/>
      <c r="F34" s="362"/>
      <c r="G34" s="17"/>
      <c r="H34" s="17"/>
      <c r="I34" s="17"/>
    </row>
    <row r="35" spans="1:9" s="362" customFormat="1" ht="15" customHeight="1">
      <c r="A35" s="374" t="s">
        <v>342</v>
      </c>
      <c r="E35"/>
      <c r="F35"/>
      <c r="G35" s="233"/>
      <c r="H35" s="233"/>
      <c r="I35" s="233"/>
    </row>
    <row r="36" spans="1:9" s="362" customFormat="1" ht="15" customHeight="1">
      <c r="A36" s="374"/>
      <c r="E36"/>
      <c r="F36"/>
      <c r="H36" s="233"/>
      <c r="I36" s="233"/>
    </row>
    <row r="37" spans="1:9" s="362" customFormat="1" ht="15" customHeight="1">
      <c r="A37" s="374" t="s">
        <v>343</v>
      </c>
      <c r="E37"/>
      <c r="F37"/>
      <c r="I37" s="233"/>
    </row>
    <row r="38" spans="1:9" s="362" customFormat="1" ht="15" customHeight="1">
      <c r="A38" s="373"/>
      <c r="E38"/>
      <c r="F38"/>
      <c r="I38" s="233"/>
    </row>
    <row r="39" spans="1:9" s="362" customFormat="1" ht="15" customHeight="1">
      <c r="A39" s="374"/>
      <c r="E39"/>
      <c r="F39"/>
      <c r="I39" s="233"/>
    </row>
    <row r="40" spans="1:6" s="362" customFormat="1" ht="15" customHeight="1">
      <c r="A40" s="374"/>
      <c r="B40" s="36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ACCER</cp:lastModifiedBy>
  <cp:lastPrinted>2019-07-19T09:03:23Z</cp:lastPrinted>
  <dcterms:created xsi:type="dcterms:W3CDTF">1996-10-14T23:33:28Z</dcterms:created>
  <dcterms:modified xsi:type="dcterms:W3CDTF">2019-07-19T09:08:48Z</dcterms:modified>
  <cp:category/>
  <cp:version/>
  <cp:contentType/>
  <cp:contentStatus/>
</cp:coreProperties>
</file>